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K15" i="7" l="1"/>
  <c r="J15" i="7"/>
  <c r="I15" i="7"/>
  <c r="H15" i="7"/>
  <c r="E15" i="7"/>
  <c r="J41" i="7"/>
  <c r="I41" i="7"/>
  <c r="H41" i="7"/>
  <c r="E41" i="7"/>
  <c r="J10" i="7"/>
  <c r="I10" i="7"/>
  <c r="E10" i="7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I11" i="7"/>
  <c r="E11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28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<sst xmlns="http://schemas.openxmlformats.org/spreadsheetml/2006/main" count="306" uniqueCount="207">
  <si>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</si>
  <si>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</si>
  <si>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</si>
  <si>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</si>
  <si>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</si>
  <si>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</si>
  <si>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</si>
  <si>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</si>
  <si>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</si>
  <si>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</si>
  <si>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</si>
  <si>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</si>
  <si>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</si>
  <si>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</si>
  <si>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</si>
  <si>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</si>
  <si>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</si>
  <si>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</si>
  <si>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</si>
  <si>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</si>
  <si>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</si>
  <si>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</si>
  <si>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</si>
  <si>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</si>
  <si>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</si>
  <si>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</si>
  <si>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</si>
  <si>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</si>
  <si>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</si>
  <si>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</si>
  <si>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</si>
  <si>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</si>
  <si>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</si>
  <si>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</si>
  <si>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</si>
  <si>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</si>
  <si>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</si>
  <si>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</si>
  <si>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</si>
  <si>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</si>
  <si>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</si>
  <si>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</si>
  <si>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</si>
  <si>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</si>
  <si>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</si>
  <si>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</si>
  <si>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</si>
  <si>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</si>
  <si>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</si>
  <si>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</si>
  <si>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</si>
  <si>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</si>
  <si>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</si>
  <si>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</si>
  <si>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</si>
  <si>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</si>
  <si>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</si>
  <si>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</si>
  <si>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</si>
  <si>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</si>
  <si>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</si>
  <si>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</si>
  <si>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</si>
  <si>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</si>
  <si>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</si>
  <si>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</si>
  <si>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</si>
  <si>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</si>
  <si>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</si>
  <si>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</si>
  <si>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</si>
  <si>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</si>
  <si>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</si>
  <si>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</si>
  <si>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</si>
  <si>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</si>
  <si>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</si>
  <si>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</si>
  <si>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</si>
  <si>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</si>
  <si>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</si>
  <si>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</si>
  <si>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</si>
  <si>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</si>
  <si>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</si>
  <si>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</si>
  <si>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</si>
  <si>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</si>
  <si>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</si>
  <si>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</si>
  <si>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</si>
  <si>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</si>
  <si>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</si>
  <si>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</si>
  <si>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</si>
  <si>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</si>
  <si>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</si>
  <si>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</si>
  <si>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</si>
  <si>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</si>
  <si>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</si>
  <si>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</si>
  <si>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</si>
  <si>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</si>
  <si>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</si>
  <si>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</si>
  <si>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</si>
  <si>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</si>
  <si>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</si>
  <si>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</si>
  <si>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</si>
  <si>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</si>
  <si>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</si>
  <si>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</si>
  <si>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</si>
  <si>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</si>
  <si>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</si>
  <si>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</si>
  <si>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</si>
  <si>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</si>
  <si>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</si>
  <si>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</si>
  <si>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</si>
  <si>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</si>
  <si>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</si>
  <si>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</si>
  <si>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</si>
  <si>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</si>
  <si>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</si>
  <si>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</si>
  <si>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</si>
  <si>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</si>
  <si>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</si>
  <si>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ALBA MARINA CASTILLO BARRIOS</t>
  </si>
  <si>
    <t>2505 13978 0101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</si>
  <si>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</si>
  <si>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</si>
  <si>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</si>
  <si>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</si>
  <si>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</si>
  <si>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</si>
  <si>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</si>
  <si>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</si>
  <si>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</si>
  <si>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</si>
  <si>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2429 99344 0101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</si>
  <si>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</si>
  <si>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</si>
  <si>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</si>
  <si>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</si>
  <si>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EVELYN MARISOL PAZ CORONADO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</si>
  <si>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</si>
  <si>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</si>
  <si>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</si>
  <si>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</si>
  <si>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</si>
  <si>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</si>
  <si>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</si>
  <si>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</si>
  <si>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</si>
  <si>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</si>
  <si>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</si>
  <si>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</si>
  <si>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LOURDES ELIZABETH GUERRA RECINOS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</si>
  <si>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</si>
  <si>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</si>
  <si>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</si>
  <si>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</si>
  <si>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</si>
  <si>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</si>
  <si>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</si>
  <si>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</si>
  <si>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</si>
  <si>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</si>
  <si>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</si>
  <si>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</si>
  <si>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</si>
  <si>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</si>
  <si>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</si>
  <si>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</si>
  <si>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</si>
  <si>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</si>
  <si>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</si>
  <si>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</si>
  <si>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</si>
  <si>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</si>
  <si>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</si>
  <si>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</si>
  <si>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</si>
  <si>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</si>
  <si>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</si>
  <si>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</si>
  <si>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</si>
  <si>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</si>
  <si>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</si>
  <si>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</si>
  <si>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 xml:space="preserve">.  </t>
  </si>
  <si>
    <t>QUIMBERLIN LISVET GONZÁLEZ RECINOS</t>
  </si>
  <si>
    <t>2841 33086 2212</t>
  </si>
  <si>
    <t>HEDY AUGUSTO IMERI MORATAYA</t>
  </si>
  <si>
    <t>2509 05604 0101</t>
  </si>
  <si>
    <t>Casilla 2. Quimberlin Lisvet González Recinos se le acreditó 17 días pendientes del mes de octubre.</t>
  </si>
  <si>
    <t>Casilla 27. Hedy Augusto Imeri Morataya  se le acreditó 17 días pendientes del mes de octubre.</t>
  </si>
  <si>
    <t>2134 09879 0101</t>
  </si>
  <si>
    <t>JESSICA YESSENIA MÉNDEZ CRUZ</t>
  </si>
  <si>
    <t>Casilla 5. Jessica Yessenia Méndez Cruz se le acreditó además de su salario el mes de octubre.</t>
  </si>
  <si>
    <t>Nomina del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</si>
</sst>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842360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67837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5" t="s">
        <v>113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4" spans="1:31" ht="15.75" thickBot="1" x14ac:dyDescent="0.3"/>
    <row r="5" spans="1:31" ht="32.25" customHeight="1" thickBot="1" x14ac:dyDescent="0.3">
      <c r="A5" s="61" t="s">
        <v>112</v>
      </c>
      <c r="B5" s="61" t="s">
        <v>2</v>
      </c>
      <c r="C5" s="61" t="s">
        <v>3</v>
      </c>
      <c r="D5" s="61" t="s">
        <v>0</v>
      </c>
      <c r="E5" s="61" t="s">
        <v>1</v>
      </c>
      <c r="F5" s="63" t="s">
        <v>86</v>
      </c>
      <c r="G5" s="61" t="s">
        <v>105</v>
      </c>
      <c r="H5" s="61" t="s">
        <v>4</v>
      </c>
      <c r="I5" s="61" t="s">
        <v>81</v>
      </c>
      <c r="J5" s="61" t="s">
        <v>5</v>
      </c>
      <c r="K5" s="61" t="s">
        <v>6</v>
      </c>
      <c r="L5" s="61" t="s">
        <v>7</v>
      </c>
      <c r="M5" s="61" t="s">
        <v>8</v>
      </c>
      <c r="N5" s="61" t="s">
        <v>82</v>
      </c>
      <c r="O5" s="61" t="s">
        <v>9</v>
      </c>
      <c r="P5" s="61" t="s">
        <v>10</v>
      </c>
      <c r="Q5" s="61" t="s">
        <v>11</v>
      </c>
      <c r="R5" s="61" t="s">
        <v>12</v>
      </c>
      <c r="S5" s="61" t="s">
        <v>13</v>
      </c>
      <c r="T5" s="61" t="s">
        <v>14</v>
      </c>
      <c r="U5" s="61" t="s">
        <v>15</v>
      </c>
      <c r="V5" s="61" t="s">
        <v>16</v>
      </c>
      <c r="W5" s="61" t="s">
        <v>17</v>
      </c>
      <c r="X5" s="61" t="s">
        <v>18</v>
      </c>
      <c r="Y5" s="61" t="s">
        <v>19</v>
      </c>
      <c r="Z5" s="61" t="s">
        <v>20</v>
      </c>
      <c r="AA5" s="70" t="s">
        <v>83</v>
      </c>
      <c r="AB5" s="71"/>
      <c r="AC5" s="72"/>
      <c r="AD5" s="68" t="s">
        <v>93</v>
      </c>
      <c r="AE5" s="66" t="s">
        <v>89</v>
      </c>
    </row>
    <row r="6" spans="1:31" ht="16.5" hidden="1" thickBot="1" x14ac:dyDescent="0.3">
      <c r="A6" s="62"/>
      <c r="B6" s="62"/>
      <c r="C6" s="62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22" t="s">
        <v>90</v>
      </c>
      <c r="AB6" s="22" t="s">
        <v>91</v>
      </c>
      <c r="AC6" s="22" t="s">
        <v>92</v>
      </c>
      <c r="AD6" s="69"/>
      <c r="AE6" s="67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7" zoomScale="85" zoomScaleNormal="98" zoomScaleSheetLayoutView="85" workbookViewId="0">
      <selection activeCell="F49" sqref="F49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2" t="s">
        <v>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23" customFormat="1" ht="26.25" customHeight="1" x14ac:dyDescent="0.3">
      <c r="A2" s="93" t="s">
        <v>130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23" customFormat="1" ht="10.5" customHeight="1" x14ac:dyDescent="0.25">
      <c r="A3" s="94" t="s">
        <v>206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s="23" customFormat="1" ht="9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7" t="s">
        <v>171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</row>
    <row r="7" spans="1:14" s="25" customFormat="1" ht="30" customHeight="1" thickBot="1" x14ac:dyDescent="0.3">
      <c r="A7" s="57" t="s">
        <v>112</v>
      </c>
      <c r="B7" s="57" t="s">
        <v>176</v>
      </c>
      <c r="C7" s="57" t="s">
        <v>138</v>
      </c>
      <c r="D7" s="57" t="s">
        <v>81</v>
      </c>
      <c r="E7" s="57" t="s">
        <v>114</v>
      </c>
      <c r="F7" s="57" t="s">
        <v>172</v>
      </c>
      <c r="G7" s="57" t="s">
        <v>173</v>
      </c>
      <c r="H7" s="57" t="s">
        <v>174</v>
      </c>
      <c r="I7" s="57" t="s">
        <v>18</v>
      </c>
      <c r="J7" s="57" t="s">
        <v>115</v>
      </c>
      <c r="K7" s="57" t="s">
        <v>179</v>
      </c>
      <c r="L7" s="48" t="s">
        <v>175</v>
      </c>
      <c r="M7" s="49" t="s">
        <v>177</v>
      </c>
      <c r="N7" s="49" t="s">
        <v>178</v>
      </c>
    </row>
    <row r="8" spans="1:14" s="25" customFormat="1" ht="13.5" customHeight="1" x14ac:dyDescent="0.25">
      <c r="A8" s="95" t="s">
        <v>116</v>
      </c>
      <c r="B8" s="96"/>
      <c r="C8" s="96"/>
      <c r="D8" s="96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156</v>
      </c>
      <c r="C9" s="39" t="s">
        <v>157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197</v>
      </c>
      <c r="C10" s="39" t="s">
        <v>198</v>
      </c>
      <c r="D10" s="40" t="s">
        <v>117</v>
      </c>
      <c r="E10" s="41">
        <f>2441+1338.61</f>
        <v>3779.61</v>
      </c>
      <c r="F10" s="41">
        <v>0</v>
      </c>
      <c r="G10" s="41">
        <v>0</v>
      </c>
      <c r="H10" s="41">
        <v>0</v>
      </c>
      <c r="I10" s="41">
        <f>1400+767.74</f>
        <v>2167.7399999999998</v>
      </c>
      <c r="J10" s="41">
        <f>250+137.1</f>
        <v>387.1</v>
      </c>
      <c r="K10" s="50">
        <f>(E10+F10+H10+I10+J10+G10)</f>
        <v>6334.45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163</v>
      </c>
      <c r="C11" s="39" t="s">
        <v>158</v>
      </c>
      <c r="D11" s="40" t="s">
        <v>141</v>
      </c>
      <c r="E11" s="41">
        <f>2120</f>
        <v>2120</v>
      </c>
      <c r="F11" s="41">
        <v>1400</v>
      </c>
      <c r="G11" s="41">
        <v>0</v>
      </c>
      <c r="H11" s="41">
        <v>0</v>
      </c>
      <c r="I11" s="41">
        <f>1400</f>
        <v>1400</v>
      </c>
      <c r="J11" s="41"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5" t="s">
        <v>146</v>
      </c>
      <c r="B12" s="76"/>
      <c r="C12" s="76"/>
      <c r="D12" s="76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162</v>
      </c>
      <c r="C13" s="39"/>
      <c r="D13" s="40" t="s">
        <v>147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5" t="s">
        <v>128</v>
      </c>
      <c r="B14" s="76"/>
      <c r="C14" s="76"/>
      <c r="D14" s="76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204</v>
      </c>
      <c r="C15" s="39" t="s">
        <v>203</v>
      </c>
      <c r="D15" s="40" t="s">
        <v>118</v>
      </c>
      <c r="E15" s="41">
        <f>6759*2</f>
        <v>13518</v>
      </c>
      <c r="F15" s="41">
        <v>0</v>
      </c>
      <c r="G15" s="41">
        <v>0</v>
      </c>
      <c r="H15" s="41">
        <f>375*2</f>
        <v>750</v>
      </c>
      <c r="I15" s="41">
        <f>2000*2</f>
        <v>4000</v>
      </c>
      <c r="J15" s="41">
        <f>250*2</f>
        <v>500</v>
      </c>
      <c r="K15" s="102">
        <f>E15+F15+G15+H15+I15+J15</f>
        <v>18768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162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5" t="s">
        <v>121</v>
      </c>
      <c r="B17" s="76"/>
      <c r="C17" s="76"/>
      <c r="D17" s="76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187</v>
      </c>
      <c r="C18" s="39" t="s">
        <v>188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5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142</v>
      </c>
      <c r="C19" s="39" t="s">
        <v>143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166</v>
      </c>
      <c r="C20" s="39" t="s">
        <v>164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150</v>
      </c>
      <c r="C21" s="39" t="s">
        <v>145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11384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162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162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189</v>
      </c>
      <c r="C25" s="39" t="s">
        <v>190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162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162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133</v>
      </c>
      <c r="C28" s="39" t="s">
        <v>134</v>
      </c>
      <c r="D28" s="40" t="s">
        <v>119</v>
      </c>
      <c r="E28" s="41">
        <v>1105</v>
      </c>
      <c r="F28" s="41">
        <v>1000</v>
      </c>
      <c r="G28" s="41">
        <v>35</v>
      </c>
      <c r="H28" s="41">
        <v>0</v>
      </c>
      <c r="I28" s="41">
        <v>1000</v>
      </c>
      <c r="J28" s="41">
        <v>250</v>
      </c>
      <c r="K28" s="50">
        <f>(E28+F28+G28+H28+I28+J28)</f>
        <v>3390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139</v>
      </c>
      <c r="C29" s="39" t="s">
        <v>135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169</v>
      </c>
      <c r="C30" s="39" t="s">
        <v>159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/>
      <c r="N30" s="51">
        <v>0</v>
      </c>
    </row>
    <row r="31" spans="1:14" s="25" customFormat="1" ht="14.25" customHeight="1" x14ac:dyDescent="0.25">
      <c r="A31" s="43">
        <v>20</v>
      </c>
      <c r="B31" s="40" t="s">
        <v>170</v>
      </c>
      <c r="C31" s="39" t="s">
        <v>160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 t="s">
        <v>196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136</v>
      </c>
      <c r="C32" s="39" t="s">
        <v>137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5" t="s">
        <v>126</v>
      </c>
      <c r="B33" s="76"/>
      <c r="C33" s="76"/>
      <c r="D33" s="76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162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5" t="s">
        <v>123</v>
      </c>
      <c r="B35" s="76"/>
      <c r="C35" s="76"/>
      <c r="D35" s="76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162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151</v>
      </c>
      <c r="C37" s="39" t="s">
        <v>149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191</v>
      </c>
      <c r="C38" s="39" t="s">
        <v>192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162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0">
        <v>0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5" t="s">
        <v>127</v>
      </c>
      <c r="B40" s="76"/>
      <c r="C40" s="76"/>
      <c r="D40" s="76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199</v>
      </c>
      <c r="C41" s="39" t="s">
        <v>200</v>
      </c>
      <c r="D41" s="40" t="s">
        <v>118</v>
      </c>
      <c r="E41" s="41">
        <f>6759+3706.55</f>
        <v>10465.549999999999</v>
      </c>
      <c r="F41" s="41">
        <v>0</v>
      </c>
      <c r="G41" s="41">
        <v>0</v>
      </c>
      <c r="H41" s="41">
        <f>375+205.65</f>
        <v>580.65</v>
      </c>
      <c r="I41" s="41">
        <f>2000+1096.77</f>
        <v>3096.77</v>
      </c>
      <c r="J41" s="41">
        <f>250+137.1</f>
        <v>387.1</v>
      </c>
      <c r="K41" s="50">
        <f>(E41+F41+H41+I41+J41)</f>
        <v>14530.07</v>
      </c>
      <c r="L41" s="51">
        <v>0</v>
      </c>
      <c r="M41" s="51">
        <v>176.25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193</v>
      </c>
      <c r="C42" s="39" t="s">
        <v>185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>
        <v>149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167</v>
      </c>
      <c r="C43" s="39" t="s">
        <v>168</v>
      </c>
      <c r="D43" s="40" t="s">
        <v>122</v>
      </c>
      <c r="E43" s="41">
        <v>3757</v>
      </c>
      <c r="F43" s="41">
        <v>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6182</v>
      </c>
      <c r="L43" s="51">
        <v>0</v>
      </c>
      <c r="M43" s="51">
        <v>290.01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155</v>
      </c>
      <c r="C44" s="39" t="s">
        <v>153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321</v>
      </c>
      <c r="N44" s="51">
        <v>0</v>
      </c>
    </row>
    <row r="45" spans="1:14" s="25" customFormat="1" ht="13.5" customHeight="1" x14ac:dyDescent="0.25">
      <c r="A45" s="75" t="s">
        <v>124</v>
      </c>
      <c r="B45" s="76"/>
      <c r="C45" s="76"/>
      <c r="D45" s="76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165</v>
      </c>
      <c r="C46" s="39" t="s">
        <v>161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162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180</v>
      </c>
      <c r="C48" s="39" t="s">
        <v>154</v>
      </c>
      <c r="D48" s="40" t="s">
        <v>118</v>
      </c>
      <c r="E48" s="41">
        <v>6759</v>
      </c>
      <c r="F48" s="41">
        <v>1800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11184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5" t="s">
        <v>125</v>
      </c>
      <c r="B49" s="76"/>
      <c r="C49" s="76"/>
      <c r="D49" s="76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181</v>
      </c>
      <c r="C50" s="39" t="s">
        <v>152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162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182</v>
      </c>
      <c r="C52" s="39" t="s">
        <v>144</v>
      </c>
      <c r="D52" s="40" t="s">
        <v>118</v>
      </c>
      <c r="E52" s="41">
        <v>6759</v>
      </c>
      <c r="F52" s="41">
        <v>1800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11184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5" t="s">
        <v>129</v>
      </c>
      <c r="B53" s="76"/>
      <c r="C53" s="76"/>
      <c r="D53" s="76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184</v>
      </c>
      <c r="C54" s="39" t="s">
        <v>183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/>
      <c r="N54" s="51">
        <v>0</v>
      </c>
    </row>
    <row r="55" spans="1:14" s="25" customFormat="1" ht="14.25" customHeight="1" x14ac:dyDescent="0.25">
      <c r="A55" s="43">
        <v>38</v>
      </c>
      <c r="B55" s="40" t="s">
        <v>162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194</v>
      </c>
      <c r="C56" s="42" t="s">
        <v>186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2" t="s">
        <v>20</v>
      </c>
      <c r="B57" s="83"/>
      <c r="C57" s="83"/>
      <c r="D57" s="84"/>
      <c r="E57" s="54">
        <f t="shared" ref="E57:J57" si="1">SUM(E9:E56)</f>
        <v>156496.16</v>
      </c>
      <c r="F57" s="54">
        <f t="shared" si="1"/>
        <v>28560</v>
      </c>
      <c r="G57" s="54">
        <f t="shared" si="1"/>
        <v>105</v>
      </c>
      <c r="H57" s="54">
        <f t="shared" si="1"/>
        <v>8080.65</v>
      </c>
      <c r="I57" s="54">
        <f t="shared" si="1"/>
        <v>55704.51</v>
      </c>
      <c r="J57" s="54">
        <f t="shared" si="1"/>
        <v>7274.2</v>
      </c>
      <c r="K57" s="54">
        <f>SUM(K9:K56)</f>
        <v>256220.52</v>
      </c>
      <c r="L57" s="55">
        <f>SUM(L9:L56)</f>
        <v>0</v>
      </c>
      <c r="M57" s="56">
        <f>SUM(M9:M56)</f>
        <v>936.26</v>
      </c>
      <c r="N57" s="56">
        <f>SUM(N9:N56)</f>
        <v>0</v>
      </c>
    </row>
    <row r="58" spans="1:14" ht="12.75" customHeight="1" x14ac:dyDescent="0.25">
      <c r="A58" s="78" t="s">
        <v>148</v>
      </c>
      <c r="B58" s="79"/>
      <c r="C58" s="85" t="s">
        <v>201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7"/>
    </row>
    <row r="59" spans="1:14" ht="12.75" customHeight="1" x14ac:dyDescent="0.25">
      <c r="A59" s="103"/>
      <c r="B59" s="104"/>
      <c r="C59" s="105" t="s">
        <v>205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2.75" customHeight="1" thickBot="1" x14ac:dyDescent="0.3">
      <c r="A60" s="80"/>
      <c r="B60" s="81"/>
      <c r="C60" s="88" t="s">
        <v>202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9"/>
    </row>
    <row r="61" spans="1:14" ht="11.25" customHeight="1" x14ac:dyDescent="0.25">
      <c r="A61" s="29"/>
      <c r="B61" s="3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140</v>
      </c>
      <c r="C66" s="90"/>
      <c r="D66" s="90"/>
      <c r="H66" s="60" t="s">
        <v>195</v>
      </c>
      <c r="I66" s="60"/>
      <c r="J66" s="60"/>
      <c r="K66" s="60"/>
    </row>
    <row r="67" spans="1:11" ht="12" customHeight="1" x14ac:dyDescent="0.25">
      <c r="A67" s="29"/>
      <c r="B67" s="35"/>
      <c r="C67" s="91"/>
      <c r="D67" s="91"/>
      <c r="E67" s="35"/>
      <c r="F67" s="35"/>
      <c r="G67" s="27"/>
      <c r="H67" s="100"/>
      <c r="I67" s="101"/>
      <c r="J67" s="101"/>
      <c r="K67" s="101"/>
    </row>
    <row r="68" spans="1:11" ht="15" x14ac:dyDescent="0.25">
      <c r="A68" s="29"/>
      <c r="B68" s="36"/>
      <c r="C68" s="74"/>
      <c r="D68" s="74"/>
      <c r="E68" s="35"/>
      <c r="F68" s="35"/>
      <c r="G68" s="27"/>
      <c r="H68" s="73"/>
      <c r="I68" s="73"/>
      <c r="J68" s="73"/>
      <c r="K68" s="73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GESTION IGSNS</cp:lastModifiedBy>
  <cp:lastPrinted>2021-11-30T15:32:22Z</cp:lastPrinted>
  <dcterms:created xsi:type="dcterms:W3CDTF">2012-02-17T14:26:53Z</dcterms:created>
  <dcterms:modified xsi:type="dcterms:W3CDTF">2021-11-30T15:42:55Z</dcterms:modified>
</cp:coreProperties>
</file>