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8. Agosto 2023\Personal 011\"/>
    </mc:Choice>
  </mc:AlternateContent>
  <xr:revisionPtr revIDLastSave="0" documentId="13_ncr:1_{6C150D0B-8999-4D37-849A-76571192C247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04_011_202206" sheetId="7" r:id="rId2"/>
    <sheet name="Hoja1" sheetId="8" r:id="rId3"/>
  </sheets>
  <definedNames>
    <definedName name="_xlnm._FilterDatabase" localSheetId="1" hidden="1">'04_011_202206'!$A$7:$K$72</definedName>
    <definedName name="_xlnm._FilterDatabase" localSheetId="0" hidden="1">FEBRERO!$B$5:$AE$16</definedName>
    <definedName name="_xlnm.Print_Area" localSheetId="1">'04_011_202206'!$A$1:$N$70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7" l="1"/>
  <c r="I51" i="7"/>
  <c r="H51" i="7"/>
  <c r="F51" i="7"/>
  <c r="E51" i="7"/>
  <c r="J43" i="7"/>
  <c r="I43" i="7"/>
  <c r="H43" i="7"/>
  <c r="F43" i="7"/>
  <c r="E43" i="7"/>
  <c r="I32" i="7"/>
  <c r="I31" i="7"/>
  <c r="I30" i="7"/>
  <c r="I29" i="7"/>
  <c r="I28" i="7"/>
  <c r="J19" i="7"/>
  <c r="I19" i="7"/>
  <c r="H19" i="7"/>
  <c r="F19" i="7"/>
  <c r="E19" i="7"/>
  <c r="J29" i="7"/>
  <c r="F29" i="7"/>
  <c r="E29" i="7"/>
  <c r="K47" i="7" l="1"/>
  <c r="J56" i="7"/>
  <c r="I56" i="7"/>
  <c r="H56" i="7"/>
  <c r="F56" i="7"/>
  <c r="E56" i="7"/>
  <c r="E31" i="7" l="1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s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<sst xmlns="http://schemas.openxmlformats.org/spreadsheetml/2006/main" count="307" uniqueCount="212">
  <si>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</si>
  <si>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</si>
  <si>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</si>
  <si>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</si>
  <si>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</si>
  <si>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</si>
  <si>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</si>
  <si>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</si>
  <si>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</si>
  <si>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</si>
  <si>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</si>
  <si>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</si>
  <si>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</si>
  <si>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</si>
  <si>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</si>
  <si>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</si>
  <si>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</si>
  <si>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</si>
  <si>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</si>
  <si>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</si>
  <si>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</si>
  <si>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</si>
  <si>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</si>
  <si>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</si>
  <si>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</si>
  <si>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</si>
  <si>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</si>
  <si>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</si>
  <si>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</si>
  <si>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</si>
  <si>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</si>
  <si>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</si>
  <si>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</si>
  <si>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</si>
  <si>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</si>
  <si>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</si>
  <si>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</si>
  <si>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</si>
  <si>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</si>
  <si>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</si>
  <si>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</si>
  <si>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</si>
  <si>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</si>
  <si>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</si>
  <si>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</si>
  <si>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</si>
  <si>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</si>
  <si>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</si>
  <si>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</si>
  <si>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</si>
  <si>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</si>
  <si>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</si>
  <si>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</si>
  <si>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</si>
  <si>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</si>
  <si>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</si>
  <si>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</si>
  <si>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</si>
  <si>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</si>
  <si>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</si>
  <si>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</si>
  <si>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</si>
  <si>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</si>
  <si>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</si>
  <si>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</si>
  <si>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</si>
  <si>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</si>
  <si>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</si>
  <si>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</si>
  <si>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</si>
  <si>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</si>
  <si>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</si>
  <si>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</si>
  <si>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</si>
  <si>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</si>
  <si>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</si>
  <si>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</si>
  <si>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</si>
  <si>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</si>
  <si>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</si>
  <si>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</si>
  <si>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</si>
  <si>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</si>
  <si>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</si>
  <si>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</si>
  <si>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</si>
  <si>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</si>
  <si>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</si>
  <si>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</si>
  <si>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</si>
  <si>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</si>
  <si>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</si>
  <si>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</si>
  <si>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</si>
  <si>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</si>
  <si>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</si>
  <si>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</si>
  <si>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</si>
  <si>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</si>
  <si>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</si>
  <si>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</si>
  <si>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</si>
  <si>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</si>
  <si>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</si>
  <si>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</si>
  <si>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</si>
  <si>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</si>
  <si>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</si>
  <si>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</si>
  <si>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</si>
  <si>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</si>
  <si>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</si>
  <si>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</si>
  <si>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</si>
  <si>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</si>
  <si>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</si>
  <si>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</si>
  <si>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</si>
  <si>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</si>
  <si>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</si>
  <si>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</si>
  <si>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</si>
  <si>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</si>
  <si>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</si>
  <si>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</si>
  <si>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</si>
  <si>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</si>
  <si>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</si>
  <si>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</si>
  <si>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</si>
  <si>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</si>
  <si>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</si>
  <si>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</si>
  <si>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</si>
  <si>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</si>
  <si>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</si>
  <si>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</si>
  <si>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</si>
  <si>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</si>
  <si>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</si>
  <si>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</si>
  <si>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</si>
  <si>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</si>
  <si>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</si>
  <si>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</si>
  <si>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</si>
  <si>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</si>
  <si>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</si>
  <si>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</si>
  <si>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</si>
  <si>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</si>
  <si>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</si>
  <si>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</si>
  <si>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</si>
  <si>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</si>
  <si>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</si>
  <si>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</si>
  <si>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</si>
  <si>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</si>
  <si>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</si>
  <si>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</si>
  <si>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</si>
  <si>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</si>
  <si>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</si>
  <si>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</si>
  <si>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</si>
  <si>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</si>
  <si>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</si>
  <si>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</si>
  <si>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</si>
  <si>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</si>
  <si>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</si>
  <si>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</si>
  <si>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</si>
  <si>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</si>
  <si>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</si>
  <si>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</si>
  <si>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</si>
  <si>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</si>
  <si>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</si>
  <si>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</si>
  <si>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</si>
  <si>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</si>
  <si>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</si>
  <si>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</si>
  <si>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</si>
  <si>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</si>
  <si>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</si>
  <si>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</si>
  <si>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</si>
  <si>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</si>
  <si>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</si>
  <si>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STEPHANIE ALEJANDRA HERNÁNDEZ DE LEÓN</t>
  </si>
  <si>
    <t>3001 64971 0101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</si>
  <si>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</si>
  <si>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</si>
  <si>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</si>
  <si>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</si>
  <si>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</si>
  <si>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</si>
  <si>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</si>
  <si>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</si>
  <si>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</si>
  <si>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</si>
  <si>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</si>
  <si>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</si>
  <si>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</si>
  <si>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237560194 0116</t>
  </si>
  <si>
    <t>LIZBETH GABRIELA ARRIVILLAGA MARTÍNEZ</t>
  </si>
  <si>
    <t>2488 24198 0101</t>
  </si>
  <si>
    <t xml:space="preserve">Casilla 35*: A la Licenciada  Arrivillaga se le acreditó 15 días del mes de julio pendientes de pago más el salario del mes agosto respectivamente. </t>
  </si>
  <si>
    <t>Nomina del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</si>
</sst>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0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1" fillId="2" borderId="5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8" t="s">
        <v>113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4" spans="1:31" ht="15.75" thickBot="1" x14ac:dyDescent="0.3"/>
    <row r="5" spans="1:31" ht="32.25" customHeight="1" thickBot="1" x14ac:dyDescent="0.3">
      <c r="A5" s="69" t="s">
        <v>112</v>
      </c>
      <c r="B5" s="69" t="s">
        <v>2</v>
      </c>
      <c r="C5" s="69" t="s">
        <v>3</v>
      </c>
      <c r="D5" s="69" t="s">
        <v>0</v>
      </c>
      <c r="E5" s="69" t="s">
        <v>1</v>
      </c>
      <c r="F5" s="78" t="s">
        <v>86</v>
      </c>
      <c r="G5" s="69" t="s">
        <v>105</v>
      </c>
      <c r="H5" s="69" t="s">
        <v>4</v>
      </c>
      <c r="I5" s="69" t="s">
        <v>81</v>
      </c>
      <c r="J5" s="69" t="s">
        <v>5</v>
      </c>
      <c r="K5" s="69" t="s">
        <v>6</v>
      </c>
      <c r="L5" s="69" t="s">
        <v>7</v>
      </c>
      <c r="M5" s="69" t="s">
        <v>8</v>
      </c>
      <c r="N5" s="69" t="s">
        <v>82</v>
      </c>
      <c r="O5" s="69" t="s">
        <v>9</v>
      </c>
      <c r="P5" s="69" t="s">
        <v>10</v>
      </c>
      <c r="Q5" s="69" t="s">
        <v>11</v>
      </c>
      <c r="R5" s="69" t="s">
        <v>12</v>
      </c>
      <c r="S5" s="69" t="s">
        <v>13</v>
      </c>
      <c r="T5" s="69" t="s">
        <v>14</v>
      </c>
      <c r="U5" s="69" t="s">
        <v>15</v>
      </c>
      <c r="V5" s="69" t="s">
        <v>16</v>
      </c>
      <c r="W5" s="69" t="s">
        <v>17</v>
      </c>
      <c r="X5" s="69" t="s">
        <v>18</v>
      </c>
      <c r="Y5" s="69" t="s">
        <v>19</v>
      </c>
      <c r="Z5" s="69" t="s">
        <v>20</v>
      </c>
      <c r="AA5" s="75" t="s">
        <v>83</v>
      </c>
      <c r="AB5" s="76"/>
      <c r="AC5" s="77"/>
      <c r="AD5" s="73" t="s">
        <v>93</v>
      </c>
      <c r="AE5" s="71" t="s">
        <v>89</v>
      </c>
    </row>
    <row r="6" spans="1:31" ht="16.5" hidden="1" thickBot="1" x14ac:dyDescent="0.3">
      <c r="A6" s="70"/>
      <c r="B6" s="70"/>
      <c r="C6" s="70"/>
      <c r="D6" s="70"/>
      <c r="E6" s="70"/>
      <c r="F6" s="7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22" t="s">
        <v>90</v>
      </c>
      <c r="AB6" s="22" t="s">
        <v>91</v>
      </c>
      <c r="AC6" s="22" t="s">
        <v>92</v>
      </c>
      <c r="AD6" s="74"/>
      <c r="AE6" s="7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tabSelected="1" view="pageBreakPreview" topLeftCell="A37" zoomScale="98" zoomScaleNormal="98" zoomScaleSheetLayoutView="98" zoomScalePageLayoutView="40" workbookViewId="0">
      <selection activeCell="F65" sqref="F65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23" customFormat="1" ht="26.25" customHeight="1" x14ac:dyDescent="0.3">
      <c r="A2" s="82" t="s">
        <v>130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23" customFormat="1" ht="10.5" customHeight="1" x14ac:dyDescent="0.25">
      <c r="A3" s="83" t="s">
        <v>211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23" customFormat="1" ht="9.75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23" customFormat="1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8" t="s">
        <v>156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s="25" customFormat="1" ht="30" customHeight="1" thickBot="1" x14ac:dyDescent="0.3">
      <c r="A7" s="53" t="s">
        <v>112</v>
      </c>
      <c r="B7" s="53" t="s">
        <v>161</v>
      </c>
      <c r="C7" s="53" t="s">
        <v>133</v>
      </c>
      <c r="D7" s="53" t="s">
        <v>81</v>
      </c>
      <c r="E7" s="53" t="s">
        <v>114</v>
      </c>
      <c r="F7" s="53" t="s">
        <v>157</v>
      </c>
      <c r="G7" s="53" t="s">
        <v>158</v>
      </c>
      <c r="H7" s="53" t="s">
        <v>159</v>
      </c>
      <c r="I7" s="53" t="s">
        <v>18</v>
      </c>
      <c r="J7" s="53" t="s">
        <v>115</v>
      </c>
      <c r="K7" s="53" t="s">
        <v>164</v>
      </c>
      <c r="L7" s="47" t="s">
        <v>160</v>
      </c>
      <c r="M7" s="48" t="s">
        <v>162</v>
      </c>
      <c r="N7" s="48" t="s">
        <v>163</v>
      </c>
    </row>
    <row r="8" spans="1:14" s="25" customFormat="1" ht="13.5" customHeight="1" x14ac:dyDescent="0.25">
      <c r="A8" s="86" t="s">
        <v>116</v>
      </c>
      <c r="B8" s="87"/>
      <c r="C8" s="87"/>
      <c r="D8" s="87"/>
      <c r="E8" s="46"/>
      <c r="F8" s="46"/>
      <c r="G8" s="46"/>
      <c r="H8" s="46"/>
      <c r="I8" s="46"/>
      <c r="J8" s="46"/>
      <c r="K8" s="46"/>
      <c r="L8" s="54"/>
      <c r="M8" s="54"/>
      <c r="N8" s="54"/>
    </row>
    <row r="9" spans="1:14" s="25" customFormat="1" ht="14.25" customHeight="1" x14ac:dyDescent="0.25">
      <c r="A9" s="42">
        <v>1</v>
      </c>
      <c r="B9" s="40" t="s">
        <v>145</v>
      </c>
      <c r="C9" s="39" t="s">
        <v>146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2">
        <v>2</v>
      </c>
      <c r="B10" s="40" t="s">
        <v>183</v>
      </c>
      <c r="C10" s="39" t="s">
        <v>184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9">
        <f>(E10+F10+H10+I10+J10+G10)</f>
        <v>5491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2">
        <v>3</v>
      </c>
      <c r="B11" s="40" t="s">
        <v>154</v>
      </c>
      <c r="C11" s="39" t="s">
        <v>147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9">
        <f>(E11+F11+H11+I11+J11)</f>
        <v>5170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84" t="s">
        <v>137</v>
      </c>
      <c r="B12" s="85"/>
      <c r="C12" s="85"/>
      <c r="D12" s="85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2">
        <v>4</v>
      </c>
      <c r="B13" s="40" t="s">
        <v>185</v>
      </c>
      <c r="C13" s="39" t="s">
        <v>186</v>
      </c>
      <c r="D13" s="40" t="s">
        <v>138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9">
        <f>SUM(E13:J13)</f>
        <v>4731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84" t="s">
        <v>128</v>
      </c>
      <c r="B14" s="85"/>
      <c r="C14" s="85"/>
      <c r="D14" s="85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2">
        <v>5</v>
      </c>
      <c r="B15" s="40" t="s">
        <v>178</v>
      </c>
      <c r="C15" s="39" t="s">
        <v>177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7">
        <f>E15+F15+G15+H15+I15+J15</f>
        <v>11384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2">
        <v>6</v>
      </c>
      <c r="B16" s="40" t="s">
        <v>150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84" t="s">
        <v>121</v>
      </c>
      <c r="B17" s="85"/>
      <c r="C17" s="85"/>
      <c r="D17" s="85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2">
        <v>7</v>
      </c>
      <c r="B18" s="40" t="s">
        <v>168</v>
      </c>
      <c r="C18" s="39" t="s">
        <v>169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6" si="0">(E18+F18+H18+I18+J18)</f>
        <v>11384</v>
      </c>
      <c r="L18" s="50">
        <v>0</v>
      </c>
      <c r="M18" s="50">
        <v>0</v>
      </c>
      <c r="N18" s="50">
        <v>0</v>
      </c>
    </row>
    <row r="19" spans="1:14" s="64" customFormat="1" ht="14.25" customHeight="1" x14ac:dyDescent="0.25">
      <c r="A19" s="42">
        <v>8</v>
      </c>
      <c r="B19" s="40" t="s">
        <v>204</v>
      </c>
      <c r="C19" s="39" t="s">
        <v>205</v>
      </c>
      <c r="D19" s="40" t="s">
        <v>118</v>
      </c>
      <c r="E19" s="61">
        <f>6759</f>
        <v>6759</v>
      </c>
      <c r="F19" s="61">
        <f>2000</f>
        <v>2000</v>
      </c>
      <c r="G19" s="61">
        <v>0</v>
      </c>
      <c r="H19" s="61">
        <f>375</f>
        <v>375</v>
      </c>
      <c r="I19" s="61">
        <f>2000</f>
        <v>2000</v>
      </c>
      <c r="J19" s="61">
        <f>250</f>
        <v>250</v>
      </c>
      <c r="K19" s="62">
        <f t="shared" si="0"/>
        <v>11384</v>
      </c>
      <c r="L19" s="63">
        <v>0</v>
      </c>
      <c r="M19" s="63">
        <v>0</v>
      </c>
      <c r="N19" s="63">
        <v>0</v>
      </c>
    </row>
    <row r="20" spans="1:14" s="25" customFormat="1" ht="14.25" customHeight="1" x14ac:dyDescent="0.25">
      <c r="A20" s="42">
        <v>9</v>
      </c>
      <c r="B20" s="40" t="s">
        <v>202</v>
      </c>
      <c r="C20" s="39" t="s">
        <v>203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9">
        <f t="shared" si="0"/>
        <v>11384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2">
        <v>10</v>
      </c>
      <c r="B21" s="40" t="s">
        <v>180</v>
      </c>
      <c r="C21" s="39" t="s">
        <v>181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>(E21+F21+H21+I21+J21)</f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2">
        <v>11</v>
      </c>
      <c r="B22" s="40" t="s">
        <v>152</v>
      </c>
      <c r="C22" s="39" t="s">
        <v>153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2">
        <v>12</v>
      </c>
      <c r="B23" s="40" t="s">
        <v>150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2">
        <v>13</v>
      </c>
      <c r="B24" s="40" t="s">
        <v>150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2">
        <v>14</v>
      </c>
      <c r="B25" s="40" t="s">
        <v>170</v>
      </c>
      <c r="C25" s="39" t="s">
        <v>171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2">
        <v>15</v>
      </c>
      <c r="B26" s="40" t="s">
        <v>188</v>
      </c>
      <c r="C26" s="39" t="s">
        <v>189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9">
        <f t="shared" si="0"/>
        <v>11384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2">
        <v>16</v>
      </c>
      <c r="B27" s="40" t="s">
        <v>150</v>
      </c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1">
        <v>0</v>
      </c>
      <c r="L27" s="50">
        <v>0</v>
      </c>
      <c r="M27" s="50">
        <v>0</v>
      </c>
      <c r="N27" s="50">
        <v>0</v>
      </c>
    </row>
    <row r="28" spans="1:14" s="64" customFormat="1" ht="14.25" customHeight="1" x14ac:dyDescent="0.25">
      <c r="A28" s="42">
        <v>17</v>
      </c>
      <c r="B28" s="40" t="s">
        <v>179</v>
      </c>
      <c r="C28" s="39" t="s">
        <v>182</v>
      </c>
      <c r="D28" s="40" t="s">
        <v>119</v>
      </c>
      <c r="E28" s="61">
        <v>1105</v>
      </c>
      <c r="F28" s="61">
        <v>145</v>
      </c>
      <c r="G28" s="61">
        <v>0</v>
      </c>
      <c r="H28" s="61">
        <v>0</v>
      </c>
      <c r="I28" s="61">
        <f>1855+62</f>
        <v>1917</v>
      </c>
      <c r="J28" s="61">
        <f>250</f>
        <v>250</v>
      </c>
      <c r="K28" s="62">
        <f>(E28+F28+G28+H28+I28+J28)</f>
        <v>3417</v>
      </c>
      <c r="L28" s="63">
        <v>0</v>
      </c>
      <c r="M28" s="63">
        <v>0</v>
      </c>
      <c r="N28" s="63">
        <v>0</v>
      </c>
    </row>
    <row r="29" spans="1:14" s="64" customFormat="1" ht="16.5" customHeight="1" x14ac:dyDescent="0.25">
      <c r="A29" s="42">
        <v>18</v>
      </c>
      <c r="B29" s="40" t="s">
        <v>196</v>
      </c>
      <c r="C29" s="39" t="s">
        <v>197</v>
      </c>
      <c r="D29" s="40" t="s">
        <v>119</v>
      </c>
      <c r="E29" s="61">
        <f>1105</f>
        <v>1105</v>
      </c>
      <c r="F29" s="61">
        <f>1000</f>
        <v>1000</v>
      </c>
      <c r="G29" s="61">
        <v>0</v>
      </c>
      <c r="H29" s="61">
        <v>0</v>
      </c>
      <c r="I29" s="61">
        <f>1000+62</f>
        <v>1062</v>
      </c>
      <c r="J29" s="61">
        <f>250</f>
        <v>250</v>
      </c>
      <c r="K29" s="62">
        <f>(E29+F29+G29+H29+I29+J29)</f>
        <v>3417</v>
      </c>
      <c r="L29" s="63">
        <v>0</v>
      </c>
      <c r="M29" s="63">
        <v>0</v>
      </c>
      <c r="N29" s="63">
        <v>0</v>
      </c>
    </row>
    <row r="30" spans="1:14" s="64" customFormat="1" ht="14.25" customHeight="1" x14ac:dyDescent="0.25">
      <c r="A30" s="42">
        <v>19</v>
      </c>
      <c r="B30" s="40" t="s">
        <v>194</v>
      </c>
      <c r="C30" s="39" t="s">
        <v>195</v>
      </c>
      <c r="D30" s="40" t="s">
        <v>120</v>
      </c>
      <c r="E30" s="61">
        <v>1168</v>
      </c>
      <c r="F30" s="61">
        <v>1000</v>
      </c>
      <c r="G30" s="61">
        <v>0</v>
      </c>
      <c r="H30" s="61">
        <v>0</v>
      </c>
      <c r="I30" s="61">
        <f>1000+63</f>
        <v>1063</v>
      </c>
      <c r="J30" s="61">
        <v>250</v>
      </c>
      <c r="K30" s="62">
        <f>(E30+F30+G30+H30+I30+J30)</f>
        <v>3481</v>
      </c>
      <c r="L30" s="63">
        <v>0</v>
      </c>
      <c r="M30" s="63">
        <v>0</v>
      </c>
      <c r="N30" s="63">
        <v>0</v>
      </c>
    </row>
    <row r="31" spans="1:14" s="64" customFormat="1" ht="14.25" customHeight="1" x14ac:dyDescent="0.25">
      <c r="A31" s="42">
        <v>20</v>
      </c>
      <c r="B31" s="40" t="s">
        <v>155</v>
      </c>
      <c r="C31" s="39" t="s">
        <v>148</v>
      </c>
      <c r="D31" s="40" t="s">
        <v>120</v>
      </c>
      <c r="E31" s="61">
        <f>1168</f>
        <v>1168</v>
      </c>
      <c r="F31" s="61">
        <v>280</v>
      </c>
      <c r="G31" s="61">
        <v>0</v>
      </c>
      <c r="H31" s="61">
        <v>0</v>
      </c>
      <c r="I31" s="61">
        <f>1720+63</f>
        <v>1783</v>
      </c>
      <c r="J31" s="61">
        <v>250</v>
      </c>
      <c r="K31" s="62">
        <f>(E31+F31+G31+H31+I31+J31)</f>
        <v>3481</v>
      </c>
      <c r="L31" s="63">
        <v>0</v>
      </c>
      <c r="M31" s="63">
        <v>0</v>
      </c>
      <c r="N31" s="63">
        <v>0</v>
      </c>
    </row>
    <row r="32" spans="1:14" s="64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61">
        <v>1168</v>
      </c>
      <c r="F32" s="61">
        <v>1000</v>
      </c>
      <c r="G32" s="61">
        <v>50</v>
      </c>
      <c r="H32" s="61">
        <v>0</v>
      </c>
      <c r="I32" s="61">
        <f>1000+63</f>
        <v>1063</v>
      </c>
      <c r="J32" s="61">
        <v>250</v>
      </c>
      <c r="K32" s="62">
        <f>(E32+F32+G32+H32+I32+J32)</f>
        <v>3531</v>
      </c>
      <c r="L32" s="63">
        <v>0</v>
      </c>
      <c r="M32" s="63">
        <v>0</v>
      </c>
      <c r="N32" s="63">
        <v>0</v>
      </c>
    </row>
    <row r="33" spans="1:14" s="25" customFormat="1" ht="13.5" customHeight="1" x14ac:dyDescent="0.25">
      <c r="A33" s="84" t="s">
        <v>126</v>
      </c>
      <c r="B33" s="85"/>
      <c r="C33" s="85"/>
      <c r="D33" s="85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2">
        <v>22</v>
      </c>
      <c r="B34" s="40" t="s">
        <v>150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84" t="s">
        <v>123</v>
      </c>
      <c r="B35" s="85"/>
      <c r="C35" s="85"/>
      <c r="D35" s="85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2">
        <v>23</v>
      </c>
      <c r="B36" s="40" t="s">
        <v>150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9">
        <f>(E36+F36+G36+H36+I36+J36)</f>
        <v>0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2">
        <v>24</v>
      </c>
      <c r="B37" s="40" t="s">
        <v>141</v>
      </c>
      <c r="C37" s="39" t="s">
        <v>140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2">
        <v>25</v>
      </c>
      <c r="B38" s="40" t="s">
        <v>172</v>
      </c>
      <c r="C38" s="39" t="s">
        <v>173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9">
        <f>(E38+F38+G38+H38+I38+J38)</f>
        <v>11384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2">
        <v>26</v>
      </c>
      <c r="B39" s="40" t="s">
        <v>190</v>
      </c>
      <c r="C39" s="39" t="s">
        <v>191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9">
        <f>(E39+F39+G39+H39+I39+J39)</f>
        <v>11384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84" t="s">
        <v>127</v>
      </c>
      <c r="B40" s="85"/>
      <c r="C40" s="85"/>
      <c r="D40" s="85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2">
        <v>27</v>
      </c>
      <c r="B41" s="40" t="s">
        <v>175</v>
      </c>
      <c r="C41" s="39" t="s">
        <v>176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49">
        <f>(E41+F41+H41+I41+J41)</f>
        <v>11384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2">
        <v>28</v>
      </c>
      <c r="B42" s="40" t="s">
        <v>198</v>
      </c>
      <c r="C42" s="39" t="s">
        <v>199</v>
      </c>
      <c r="D42" s="40" t="s">
        <v>122</v>
      </c>
      <c r="E42" s="41">
        <v>3757</v>
      </c>
      <c r="F42" s="41">
        <v>1800</v>
      </c>
      <c r="G42" s="41">
        <v>0</v>
      </c>
      <c r="H42" s="41">
        <v>375</v>
      </c>
      <c r="I42" s="41">
        <v>1800</v>
      </c>
      <c r="J42" s="41">
        <v>250</v>
      </c>
      <c r="K42" s="49">
        <f>(E42+F42+H42+I42+J42)</f>
        <v>7982</v>
      </c>
      <c r="L42" s="50">
        <v>0</v>
      </c>
      <c r="M42" s="50">
        <v>0</v>
      </c>
      <c r="N42" s="50">
        <v>0</v>
      </c>
    </row>
    <row r="43" spans="1:14" s="64" customFormat="1" ht="14.25" customHeight="1" x14ac:dyDescent="0.25">
      <c r="A43" s="42">
        <v>29</v>
      </c>
      <c r="B43" s="40" t="s">
        <v>206</v>
      </c>
      <c r="C43" s="39" t="s">
        <v>207</v>
      </c>
      <c r="D43" s="40" t="s">
        <v>122</v>
      </c>
      <c r="E43" s="61">
        <f>3757</f>
        <v>3757</v>
      </c>
      <c r="F43" s="61">
        <f>1800</f>
        <v>1800</v>
      </c>
      <c r="G43" s="61">
        <v>0</v>
      </c>
      <c r="H43" s="61">
        <f>375</f>
        <v>375</v>
      </c>
      <c r="I43" s="61">
        <f>1800</f>
        <v>1800</v>
      </c>
      <c r="J43" s="61">
        <f>250</f>
        <v>250</v>
      </c>
      <c r="K43" s="62">
        <f>(E43+F43+H43+I43+J43)</f>
        <v>7982</v>
      </c>
      <c r="L43" s="63">
        <v>0</v>
      </c>
      <c r="M43" s="63">
        <v>0</v>
      </c>
      <c r="N43" s="63">
        <v>0</v>
      </c>
    </row>
    <row r="44" spans="1:14" s="25" customFormat="1" ht="14.25" customHeight="1" x14ac:dyDescent="0.25">
      <c r="A44" s="42">
        <v>30</v>
      </c>
      <c r="B44" s="40" t="s">
        <v>144</v>
      </c>
      <c r="C44" s="39" t="s">
        <v>143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84" t="s">
        <v>124</v>
      </c>
      <c r="B45" s="85"/>
      <c r="C45" s="85"/>
      <c r="D45" s="85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2">
        <v>31</v>
      </c>
      <c r="B46" s="40" t="s">
        <v>151</v>
      </c>
      <c r="C46" s="39" t="s">
        <v>149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49">
        <f>(E46+F46+H46+I46+J46)</f>
        <v>11384</v>
      </c>
      <c r="L46" s="50">
        <v>0</v>
      </c>
      <c r="M46" s="50">
        <v>0</v>
      </c>
      <c r="N46" s="50">
        <v>0</v>
      </c>
    </row>
    <row r="47" spans="1:14" s="25" customFormat="1" ht="14.25" customHeight="1" x14ac:dyDescent="0.25">
      <c r="A47" s="42">
        <v>32</v>
      </c>
      <c r="B47" s="40" t="s">
        <v>200</v>
      </c>
      <c r="C47" s="39" t="s">
        <v>201</v>
      </c>
      <c r="D47" s="40" t="s">
        <v>122</v>
      </c>
      <c r="E47" s="41">
        <v>3757</v>
      </c>
      <c r="F47" s="41">
        <v>1800</v>
      </c>
      <c r="G47" s="41">
        <v>0</v>
      </c>
      <c r="H47" s="41">
        <v>375</v>
      </c>
      <c r="I47" s="41">
        <v>1800</v>
      </c>
      <c r="J47" s="41">
        <v>250</v>
      </c>
      <c r="K47" s="49">
        <f>(E47+F47+H47+I47+J47)</f>
        <v>7982</v>
      </c>
      <c r="L47" s="50">
        <v>0</v>
      </c>
      <c r="M47" s="50">
        <v>0</v>
      </c>
      <c r="N47" s="50">
        <v>0</v>
      </c>
    </row>
    <row r="48" spans="1:14" s="64" customFormat="1" ht="14.25" customHeight="1" x14ac:dyDescent="0.25">
      <c r="A48" s="42">
        <v>33</v>
      </c>
      <c r="B48" s="40" t="s">
        <v>150</v>
      </c>
      <c r="C48" s="39"/>
      <c r="D48" s="40" t="s">
        <v>118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2">
        <f>(E48+F48+H48+I48+J48)</f>
        <v>0</v>
      </c>
      <c r="L48" s="63">
        <v>0</v>
      </c>
      <c r="M48" s="63">
        <v>0</v>
      </c>
      <c r="N48" s="63">
        <v>0</v>
      </c>
    </row>
    <row r="49" spans="1:14" s="25" customFormat="1" ht="13.5" customHeight="1" x14ac:dyDescent="0.25">
      <c r="A49" s="84" t="s">
        <v>125</v>
      </c>
      <c r="B49" s="85"/>
      <c r="C49" s="85"/>
      <c r="D49" s="85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2">
        <v>34</v>
      </c>
      <c r="B50" s="40" t="s">
        <v>187</v>
      </c>
      <c r="C50" s="39" t="s">
        <v>142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49">
        <f>(E50+F50+H50+I50+J50)</f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2">
        <v>35</v>
      </c>
      <c r="B51" s="40" t="s">
        <v>208</v>
      </c>
      <c r="C51" s="39" t="s">
        <v>209</v>
      </c>
      <c r="D51" s="40" t="s">
        <v>122</v>
      </c>
      <c r="E51" s="41">
        <f>3757+1817.9</f>
        <v>5574.9</v>
      </c>
      <c r="F51" s="41">
        <f>1800+870.97</f>
        <v>2670.97</v>
      </c>
      <c r="G51" s="41">
        <v>0</v>
      </c>
      <c r="H51" s="41">
        <f>375+181.45</f>
        <v>556.45000000000005</v>
      </c>
      <c r="I51" s="41">
        <f>1800+870.97</f>
        <v>2670.97</v>
      </c>
      <c r="J51" s="41">
        <f>250+120.97</f>
        <v>370.97</v>
      </c>
      <c r="K51" s="49">
        <f>(E51+F51+H51+I51+J51)</f>
        <v>11844.26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2">
        <v>36</v>
      </c>
      <c r="B52" s="40" t="s">
        <v>165</v>
      </c>
      <c r="C52" s="39" t="s">
        <v>136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49">
        <f>(E52+F52+H52+I52+J52)</f>
        <v>11384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84" t="s">
        <v>129</v>
      </c>
      <c r="B53" s="85"/>
      <c r="C53" s="85"/>
      <c r="D53" s="85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2">
        <v>37</v>
      </c>
      <c r="B54" s="40" t="s">
        <v>167</v>
      </c>
      <c r="C54" s="39" t="s">
        <v>166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49">
        <f>(E54+F54+H54+I54+J54)</f>
        <v>11384</v>
      </c>
      <c r="L54" s="50">
        <v>0</v>
      </c>
      <c r="M54" s="50">
        <v>0</v>
      </c>
      <c r="N54" s="50">
        <v>0</v>
      </c>
    </row>
    <row r="55" spans="1:14" s="25" customFormat="1" ht="14.25" customHeight="1" x14ac:dyDescent="0.25">
      <c r="A55" s="42">
        <v>38</v>
      </c>
      <c r="B55" s="40" t="s">
        <v>150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3">
        <v>39</v>
      </c>
      <c r="B56" s="40" t="s">
        <v>192</v>
      </c>
      <c r="C56" s="39" t="s">
        <v>193</v>
      </c>
      <c r="D56" s="44" t="s">
        <v>118</v>
      </c>
      <c r="E56" s="45">
        <f>6759</f>
        <v>6759</v>
      </c>
      <c r="F56" s="45">
        <f>2000</f>
        <v>2000</v>
      </c>
      <c r="G56" s="45">
        <v>0</v>
      </c>
      <c r="H56" s="45">
        <f>375</f>
        <v>375</v>
      </c>
      <c r="I56" s="45">
        <f>2000</f>
        <v>2000</v>
      </c>
      <c r="J56" s="45">
        <f>250</f>
        <v>250</v>
      </c>
      <c r="K56" s="49">
        <f>(E56+F56+H56+I56+J56)</f>
        <v>11384</v>
      </c>
      <c r="L56" s="50">
        <v>0</v>
      </c>
      <c r="M56" s="50">
        <v>0</v>
      </c>
      <c r="N56" s="50">
        <v>0</v>
      </c>
    </row>
    <row r="57" spans="1:14" ht="16.5" thickBot="1" x14ac:dyDescent="0.3">
      <c r="A57" s="101" t="s">
        <v>20</v>
      </c>
      <c r="B57" s="102"/>
      <c r="C57" s="102"/>
      <c r="D57" s="103"/>
      <c r="E57" s="58">
        <f t="shared" ref="E57:J57" si="1">SUM(E9:E56)</f>
        <v>163063.9</v>
      </c>
      <c r="F57" s="58">
        <f t="shared" si="1"/>
        <v>55295.97</v>
      </c>
      <c r="G57" s="58">
        <f t="shared" si="1"/>
        <v>50</v>
      </c>
      <c r="H57" s="58">
        <f t="shared" si="1"/>
        <v>8806.4500000000007</v>
      </c>
      <c r="I57" s="58">
        <f t="shared" si="1"/>
        <v>59958.97</v>
      </c>
      <c r="J57" s="58">
        <f t="shared" si="1"/>
        <v>7870.97</v>
      </c>
      <c r="K57" s="58">
        <f>SUM(K9:K56)</f>
        <v>295046.26</v>
      </c>
      <c r="L57" s="59">
        <f>SUM(L9:L56)</f>
        <v>0</v>
      </c>
      <c r="M57" s="60">
        <f>SUM(M9:M56)</f>
        <v>0</v>
      </c>
      <c r="N57" s="60">
        <f>SUM(N9:N56)</f>
        <v>0</v>
      </c>
    </row>
    <row r="58" spans="1:14" ht="12.75" customHeight="1" thickBot="1" x14ac:dyDescent="0.3">
      <c r="A58" s="97" t="s">
        <v>139</v>
      </c>
      <c r="B58" s="98"/>
      <c r="C58" s="91" t="s">
        <v>210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4" ht="12.75" customHeight="1" thickBot="1" x14ac:dyDescent="0.3">
      <c r="A59" s="97"/>
      <c r="B59" s="98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ht="12.75" customHeight="1" thickBot="1" x14ac:dyDescent="0.3">
      <c r="A60" s="97"/>
      <c r="B60" s="98"/>
      <c r="C60" s="107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9"/>
    </row>
    <row r="61" spans="1:14" ht="12.75" customHeight="1" thickBot="1" x14ac:dyDescent="0.3">
      <c r="A61" s="97"/>
      <c r="B61" s="98"/>
      <c r="C61" s="9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3"/>
    </row>
    <row r="62" spans="1:14" ht="12.75" customHeight="1" thickBot="1" x14ac:dyDescent="0.3">
      <c r="A62" s="99"/>
      <c r="B62" s="100"/>
      <c r="C62" s="104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6"/>
    </row>
    <row r="63" spans="1:14" ht="11.25" customHeight="1" x14ac:dyDescent="0.25">
      <c r="A63" s="29"/>
      <c r="B63" s="37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28"/>
    </row>
    <row r="65" spans="1:16" ht="11.25" customHeight="1" x14ac:dyDescent="0.25">
      <c r="A65" s="29"/>
      <c r="B65" s="37"/>
      <c r="C65" s="37"/>
      <c r="D65" s="37"/>
      <c r="E65" s="37"/>
      <c r="F65" s="37"/>
      <c r="G65" s="27"/>
      <c r="H65" s="27"/>
      <c r="I65" s="27"/>
      <c r="J65" s="27"/>
      <c r="K65" s="28"/>
      <c r="M65" s="67"/>
    </row>
    <row r="66" spans="1:16" ht="11.25" customHeight="1" x14ac:dyDescent="0.25">
      <c r="A66" s="29"/>
      <c r="B66" s="36" t="s">
        <v>134</v>
      </c>
      <c r="C66" s="37"/>
      <c r="D66" s="37"/>
      <c r="E66" s="37"/>
      <c r="F66" s="37"/>
      <c r="G66" s="27"/>
      <c r="H66" s="56" t="s">
        <v>174</v>
      </c>
      <c r="I66" s="27"/>
      <c r="J66" s="27"/>
      <c r="K66" s="55"/>
      <c r="M66" s="67"/>
    </row>
    <row r="67" spans="1:16" ht="12" customHeight="1" x14ac:dyDescent="0.25">
      <c r="A67" s="29"/>
      <c r="B67" s="35"/>
      <c r="E67" s="35"/>
      <c r="F67" s="35"/>
      <c r="G67" s="27"/>
      <c r="H67" s="27"/>
      <c r="I67" s="27"/>
      <c r="J67" s="27"/>
      <c r="K67" s="28"/>
    </row>
    <row r="68" spans="1:16" ht="15" customHeight="1" x14ac:dyDescent="0.25">
      <c r="A68" s="29"/>
      <c r="I68" s="56"/>
      <c r="J68" s="56"/>
      <c r="K68" s="56"/>
    </row>
    <row r="69" spans="1:16" ht="12" customHeight="1" x14ac:dyDescent="0.25">
      <c r="A69" s="29"/>
      <c r="B69" s="35"/>
      <c r="C69" s="94"/>
      <c r="D69" s="94"/>
      <c r="E69" s="35"/>
      <c r="F69" s="35"/>
      <c r="G69" s="27"/>
      <c r="H69" s="66"/>
      <c r="I69" s="95"/>
      <c r="J69" s="95"/>
      <c r="K69" s="95"/>
      <c r="L69" s="95"/>
      <c r="M69" s="95"/>
    </row>
    <row r="70" spans="1:16" ht="15" x14ac:dyDescent="0.25">
      <c r="A70" s="29"/>
      <c r="B70" s="36"/>
      <c r="C70" s="94"/>
      <c r="D70" s="94"/>
      <c r="E70" s="35"/>
      <c r="F70" s="35"/>
      <c r="G70" s="27"/>
      <c r="H70" s="65"/>
      <c r="I70" s="80"/>
      <c r="J70" s="80"/>
      <c r="K70" s="80"/>
      <c r="L70" s="80"/>
      <c r="M70" s="80"/>
      <c r="N70" s="65"/>
      <c r="O70" s="65"/>
      <c r="P70" s="65"/>
    </row>
    <row r="71" spans="1:16" ht="12" customHeight="1" x14ac:dyDescent="0.25">
      <c r="A71" s="29"/>
      <c r="B71" s="35"/>
      <c r="C71" s="35"/>
      <c r="D71" s="35"/>
      <c r="E71" s="35"/>
      <c r="F71" s="35"/>
      <c r="G71" s="27"/>
      <c r="H71" s="27"/>
      <c r="I71" s="27"/>
      <c r="J71" s="27"/>
      <c r="K71" s="28"/>
    </row>
    <row r="72" spans="1:16" ht="18" customHeight="1" x14ac:dyDescent="0.25">
      <c r="A72" s="30"/>
      <c r="B72" s="36"/>
      <c r="D72" s="31"/>
      <c r="E72" s="32"/>
      <c r="F72" s="32"/>
      <c r="G72" s="32"/>
      <c r="H72" s="32"/>
      <c r="I72" s="32"/>
      <c r="K72" s="33"/>
    </row>
  </sheetData>
  <autoFilter ref="A7:K72" xr:uid="{00000000-0009-0000-0000-000001000000}"/>
  <mergeCells count="26">
    <mergeCell ref="C69:D69"/>
    <mergeCell ref="A33:D33"/>
    <mergeCell ref="A17:D17"/>
    <mergeCell ref="C63:N63"/>
    <mergeCell ref="A58:B62"/>
    <mergeCell ref="A57:D57"/>
    <mergeCell ref="C58:N58"/>
    <mergeCell ref="C62:N62"/>
    <mergeCell ref="C59:N59"/>
    <mergeCell ref="C60:N60"/>
    <mergeCell ref="I70:M70"/>
    <mergeCell ref="A1:N1"/>
    <mergeCell ref="A2:N2"/>
    <mergeCell ref="A3:N4"/>
    <mergeCell ref="A12:D12"/>
    <mergeCell ref="A8:D8"/>
    <mergeCell ref="A6:N6"/>
    <mergeCell ref="C61:N61"/>
    <mergeCell ref="A14:D14"/>
    <mergeCell ref="A53:D53"/>
    <mergeCell ref="A49:D49"/>
    <mergeCell ref="A45:D45"/>
    <mergeCell ref="C70:D70"/>
    <mergeCell ref="A40:D40"/>
    <mergeCell ref="I69:M69"/>
    <mergeCell ref="A35:D35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04_011_202206</vt:lpstr>
      <vt:lpstr>Hoja1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2023-09-05T21:31:49Z</cp:lastPrinted>
  <dcterms:created xsi:type="dcterms:W3CDTF">2012-02-17T14:26:53Z</dcterms:created>
  <dcterms:modified xsi:type="dcterms:W3CDTF">2023-09-05T21:31:56Z</dcterms:modified>
</cp:coreProperties>
</file>