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0. octubre\011\"/>
    </mc:Choice>
  </mc:AlternateContent>
  <xr:revisionPtr revIDLastSave="0" documentId="13_ncr:1_{56CDFF80-0E9B-49B0-A9BE-0EC57B44D90E}" xr6:coauthVersionLast="47" xr6:coauthVersionMax="47" xr10:uidLastSave="{00000000-0000-0000-0000-000000000000}"/>
  <bookViews>
    <workbookView xWindow="2868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IGSNS!$A$7:$K$70</definedName>
    <definedName name="_xlnm.Print_Area" localSheetId="0">IGSNS!$A$1:$N$69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I28" i="1" l="1"/>
  <c r="I32" i="1"/>
  <c r="I57" i="1" s="1"/>
  <c r="I30" i="1"/>
  <c r="I29" i="1"/>
  <c r="K31" i="1"/>
  <c r="N57" i="1" l="1"/>
  <c r="M57" i="1"/>
  <c r="L57" i="1"/>
  <c r="H57" i="1"/>
  <c r="G57" i="1"/>
  <c r="K56" i="1"/>
  <c r="J54" i="1"/>
  <c r="I54" i="1"/>
  <c r="H54" i="1"/>
  <c r="F54" i="1"/>
  <c r="E54" i="1"/>
  <c r="K54" i="1" s="1"/>
  <c r="K52" i="1"/>
  <c r="K51" i="1"/>
  <c r="J50" i="1"/>
  <c r="K50" i="1" s="1"/>
  <c r="K48" i="1"/>
  <c r="K47" i="1"/>
  <c r="J47" i="1"/>
  <c r="I47" i="1"/>
  <c r="H47" i="1"/>
  <c r="F47" i="1"/>
  <c r="E47" i="1"/>
  <c r="J46" i="1"/>
  <c r="I46" i="1"/>
  <c r="H46" i="1"/>
  <c r="E46" i="1"/>
  <c r="K46" i="1" s="1"/>
  <c r="J44" i="1"/>
  <c r="I44" i="1"/>
  <c r="H44" i="1"/>
  <c r="E44" i="1"/>
  <c r="K44" i="1" s="1"/>
  <c r="K43" i="1"/>
  <c r="K42" i="1"/>
  <c r="J41" i="1"/>
  <c r="I41" i="1"/>
  <c r="H41" i="1"/>
  <c r="F41" i="1"/>
  <c r="E41" i="1"/>
  <c r="K41" i="1" s="1"/>
  <c r="K39" i="1"/>
  <c r="K38" i="1"/>
  <c r="K37" i="1"/>
  <c r="K36" i="1"/>
  <c r="K34" i="1"/>
  <c r="K32" i="1"/>
  <c r="J31" i="1"/>
  <c r="E31" i="1"/>
  <c r="J30" i="1"/>
  <c r="F30" i="1"/>
  <c r="E30" i="1"/>
  <c r="K30" i="1" s="1"/>
  <c r="J29" i="1"/>
  <c r="F29" i="1"/>
  <c r="E29" i="1"/>
  <c r="K29" i="1" s="1"/>
  <c r="J28" i="1"/>
  <c r="K28" i="1"/>
  <c r="F28" i="1"/>
  <c r="E28" i="1"/>
  <c r="K27" i="1"/>
  <c r="K26" i="1"/>
  <c r="K25" i="1"/>
  <c r="K24" i="1"/>
  <c r="J23" i="1"/>
  <c r="I23" i="1"/>
  <c r="H23" i="1"/>
  <c r="F23" i="1"/>
  <c r="E23" i="1"/>
  <c r="K23" i="1" s="1"/>
  <c r="K22" i="1"/>
  <c r="K21" i="1"/>
  <c r="J20" i="1"/>
  <c r="J57" i="1" s="1"/>
  <c r="I20" i="1"/>
  <c r="H20" i="1"/>
  <c r="E20" i="1"/>
  <c r="J19" i="1"/>
  <c r="I19" i="1"/>
  <c r="H19" i="1"/>
  <c r="F19" i="1"/>
  <c r="E19" i="1"/>
  <c r="K19" i="1" s="1"/>
  <c r="J18" i="1"/>
  <c r="I18" i="1"/>
  <c r="H18" i="1"/>
  <c r="F18" i="1"/>
  <c r="E18" i="1"/>
  <c r="K18" i="1" s="1"/>
  <c r="K15" i="1"/>
  <c r="J13" i="1"/>
  <c r="I13" i="1"/>
  <c r="F13" i="1"/>
  <c r="E13" i="1"/>
  <c r="K13" i="1" s="1"/>
  <c r="J11" i="1"/>
  <c r="I11" i="1"/>
  <c r="F11" i="1"/>
  <c r="F57" i="1" s="1"/>
  <c r="E11" i="1"/>
  <c r="E57" i="1" s="1"/>
  <c r="K10" i="1"/>
  <c r="K9" i="1"/>
  <c r="K20" i="1" l="1"/>
  <c r="K11" i="1"/>
  <c r="K57" i="1" s="1"/>
</calcChain>
</file>

<file path=xl/sharedStrings.xml><?xml version="1.0" encoding="utf-8"?>
<sst xmlns="http://schemas.openxmlformats.org/spreadsheetml/2006/main" count="148" uniqueCount="113">
  <si>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</si>
  <si>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</si>
  <si>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</si>
  <si>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</si>
  <si>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</si>
  <si>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</si>
  <si>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</si>
  <si>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</si>
  <si>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</si>
  <si>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</si>
  <si>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</si>
  <si>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</si>
  <si>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</si>
  <si>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</si>
  <si>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</si>
  <si>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</si>
  <si>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</si>
  <si>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</si>
  <si>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</si>
  <si>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</si>
  <si>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</si>
  <si>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</si>
  <si>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</si>
  <si>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</si>
  <si>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</si>
  <si>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</si>
  <si>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ASISTENTE PROFESIONAL II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</si>
  <si>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</si>
  <si>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</si>
  <si>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</si>
  <si>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</si>
  <si>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</si>
  <si>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</si>
  <si>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</si>
  <si>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</si>
  <si>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</si>
  <si>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</si>
  <si>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</si>
  <si>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</si>
  <si>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</si>
  <si>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</si>
  <si>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</si>
  <si>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</si>
  <si>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RUTH MARÍA CHIQUÍN GARCÍA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</si>
  <si>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</si>
  <si>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</si>
  <si>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</si>
  <si>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</si>
  <si>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</si>
  <si>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</si>
  <si>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</si>
  <si>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KARIN MARIBEL MÉRIDA CASTILLO</t>
  </si>
  <si>
    <t>1940 99709 1301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</si>
  <si>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</si>
  <si>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</si>
  <si>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</si>
  <si>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</si>
  <si>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</si>
  <si>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</si>
  <si>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</si>
  <si>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</si>
  <si>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</si>
  <si>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</si>
  <si>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</si>
  <si>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</si>
  <si>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</si>
  <si>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</si>
  <si>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</si>
  <si>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</si>
  <si>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</si>
  <si>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</si>
  <si>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</si>
  <si>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</si>
  <si>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</si>
  <si>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</si>
  <si>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</si>
  <si>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</si>
  <si>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</si>
  <si>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</si>
  <si>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</si>
  <si>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</si>
  <si>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</si>
  <si>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</si>
  <si>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</si>
  <si>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MARIAN VIRGINIA RUANO RAMIREZ</t>
  </si>
  <si>
    <t>2401 43515 0101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</si>
  <si>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</si>
  <si>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</si>
  <si>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</si>
  <si>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</si>
  <si>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</si>
  <si>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>PEDRO MOISÉS PAREDES MEJICANOS</t>
  </si>
  <si>
    <t>2146 30145 0312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</si>
  <si>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</si>
  <si>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</si>
  <si>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</si>
  <si>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</si>
  <si>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</si>
  <si>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</si>
  <si>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</si>
  <si>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</si>
  <si>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</si>
  <si>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</si>
  <si>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</si>
  <si>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</si>
  <si>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</si>
  <si>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</si>
  <si>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</si>
  <si>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</si>
  <si>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>Nómina del mes de octubre 2025</t>
  </si>
  <si>
    <r>
      <t xml:space="preserve">* </t>
    </r>
    <r>
      <rPr>
        <b/>
        <sz val="9"/>
        <rFont val="Arial"/>
        <family val="2"/>
      </rPr>
      <t>Casilla 15</t>
    </r>
    <r>
      <rPr>
        <sz val="9"/>
        <rFont val="Arial"/>
        <family val="2"/>
      </rPr>
      <t xml:space="preserve">: al señor José Rogelio Pirir se le acreditó monto correspodiente a 243 días de ajuste al salario mínimo.  </t>
    </r>
    <r>
      <rPr>
        <b/>
        <sz val="9"/>
        <rFont val="Arial"/>
        <family val="2"/>
      </rPr>
      <t>* Casilla 16</t>
    </r>
    <r>
      <rPr>
        <sz val="9"/>
        <rFont val="Arial"/>
        <family val="2"/>
      </rPr>
      <t xml:space="preserve">: a la señora Jennifer Ruíz Herrarte se le acreditó 243 días de ajuste al salario mínimo. </t>
    </r>
  </si>
  <si>
    <r>
      <rPr>
        <b/>
        <sz val="9"/>
        <rFont val="Arial"/>
        <family val="2"/>
      </rPr>
      <t>*Casilla 17</t>
    </r>
    <r>
      <rPr>
        <sz val="9"/>
        <rFont val="Arial"/>
        <family val="2"/>
      </rPr>
      <t xml:space="preserve">: al señor  Eddy Mauricio Monzón se le acreditó monto correspodiente a 243 días de ajuste al salario mínimo. </t>
    </r>
    <r>
      <rPr>
        <b/>
        <sz val="9"/>
        <rFont val="Arial"/>
        <family val="2"/>
      </rPr>
      <t>*Casilla 18:</t>
    </r>
    <r>
      <rPr>
        <sz val="9"/>
        <rFont val="Arial"/>
        <family val="2"/>
      </rPr>
      <t xml:space="preserve"> al señor  Luis Herrera Barrios se le acreditó monto correspodiente a 77 días de ajuste al salario mínimo.</t>
    </r>
  </si>
  <si>
    <r>
      <t>*</t>
    </r>
    <r>
      <rPr>
        <b/>
        <sz val="9"/>
        <rFont val="Arial"/>
        <family val="2"/>
      </rPr>
      <t>Casilla 19:</t>
    </r>
    <r>
      <rPr>
        <sz val="9"/>
        <rFont val="Arial"/>
        <family val="2"/>
      </rPr>
      <t xml:space="preserve"> al señor Bernabé Cheley se le acreditó monto correspondiente a 243 días de ajuste al salario mínimo.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</si>
</sst>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65" fontId="9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20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6"/>
  <sheetViews>
    <sheetView showGridLines="0" tabSelected="1" view="pageBreakPreview" zoomScale="98" zoomScaleNormal="98" zoomScaleSheetLayoutView="98" zoomScalePageLayoutView="40" workbookViewId="0">
      <selection activeCell="K31" sqref="K31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" customFormat="1" ht="26.25" customHeight="1" x14ac:dyDescent="0.3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1" customFormat="1" ht="10.5" customHeight="1" x14ac:dyDescent="0.25">
      <c r="A3" s="76" t="s">
        <v>109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s="1" customFormat="1" ht="9.7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77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80" t="s">
        <v>17</v>
      </c>
      <c r="B8" s="81"/>
      <c r="C8" s="81"/>
      <c r="D8" s="81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13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21</v>
      </c>
      <c r="C10" s="12" t="s">
        <v>22</v>
      </c>
      <c r="D10" s="11" t="s">
        <v>23</v>
      </c>
      <c r="E10" s="13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>
        <v>0</v>
      </c>
      <c r="M10" s="15">
        <v>0</v>
      </c>
      <c r="N10" s="16">
        <v>0</v>
      </c>
    </row>
    <row r="11" spans="1:14" s="6" customFormat="1" ht="14.25" customHeight="1" x14ac:dyDescent="0.25">
      <c r="A11" s="10">
        <v>3</v>
      </c>
      <c r="B11" s="11" t="s">
        <v>24</v>
      </c>
      <c r="C11" s="12" t="s">
        <v>25</v>
      </c>
      <c r="D11" s="11" t="s">
        <v>26</v>
      </c>
      <c r="E11" s="13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72" t="s">
        <v>27</v>
      </c>
      <c r="B12" s="73"/>
      <c r="C12" s="73"/>
      <c r="D12" s="73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28</v>
      </c>
      <c r="C13" s="12" t="s">
        <v>29</v>
      </c>
      <c r="D13" s="11" t="s">
        <v>30</v>
      </c>
      <c r="E13" s="13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72" t="s">
        <v>31</v>
      </c>
      <c r="B14" s="73"/>
      <c r="C14" s="73"/>
      <c r="D14" s="73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32</v>
      </c>
      <c r="C15" s="12" t="s">
        <v>33</v>
      </c>
      <c r="D15" s="11" t="s">
        <v>34</v>
      </c>
      <c r="E15" s="13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35</v>
      </c>
      <c r="C16" s="12"/>
      <c r="D16" s="11" t="s">
        <v>34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72" t="s">
        <v>36</v>
      </c>
      <c r="B17" s="73"/>
      <c r="C17" s="73"/>
      <c r="D17" s="73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37</v>
      </c>
      <c r="C18" s="12" t="s">
        <v>38</v>
      </c>
      <c r="D18" s="11" t="s">
        <v>34</v>
      </c>
      <c r="E18" s="13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39</v>
      </c>
      <c r="C19" s="12" t="s">
        <v>40</v>
      </c>
      <c r="D19" s="11" t="s">
        <v>34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41</v>
      </c>
      <c r="C20" s="12" t="s">
        <v>42</v>
      </c>
      <c r="D20" s="11" t="s">
        <v>34</v>
      </c>
      <c r="E20" s="13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43</v>
      </c>
      <c r="C21" s="12" t="s">
        <v>44</v>
      </c>
      <c r="D21" s="11" t="s">
        <v>34</v>
      </c>
      <c r="E21" s="13">
        <v>6759</v>
      </c>
      <c r="F21" s="13">
        <v>2000</v>
      </c>
      <c r="G21" s="13">
        <v>0</v>
      </c>
      <c r="H21" s="13">
        <v>375</v>
      </c>
      <c r="I21" s="13">
        <v>2000</v>
      </c>
      <c r="J21" s="13">
        <v>250</v>
      </c>
      <c r="K21" s="14">
        <f>(E21+F21+H21+I21+J21)</f>
        <v>11384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45</v>
      </c>
      <c r="C22" s="12" t="s">
        <v>46</v>
      </c>
      <c r="D22" s="11" t="s">
        <v>34</v>
      </c>
      <c r="E22" s="13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47</v>
      </c>
      <c r="C23" s="12" t="s">
        <v>48</v>
      </c>
      <c r="D23" s="11" t="s">
        <v>34</v>
      </c>
      <c r="E23" s="13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35</v>
      </c>
      <c r="C24" s="12"/>
      <c r="D24" s="11" t="s">
        <v>34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105</v>
      </c>
      <c r="C25" s="12" t="s">
        <v>106</v>
      </c>
      <c r="D25" s="11" t="s">
        <v>34</v>
      </c>
      <c r="E25" s="13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49</v>
      </c>
      <c r="C26" s="12" t="s">
        <v>50</v>
      </c>
      <c r="D26" s="11" t="s">
        <v>34</v>
      </c>
      <c r="E26" s="13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51</v>
      </c>
      <c r="C27" s="12" t="s">
        <v>52</v>
      </c>
      <c r="D27" s="11" t="s">
        <v>34</v>
      </c>
      <c r="E27" s="13">
        <v>6759</v>
      </c>
      <c r="F27" s="13">
        <v>2000</v>
      </c>
      <c r="G27" s="13">
        <v>0</v>
      </c>
      <c r="H27" s="13">
        <v>375</v>
      </c>
      <c r="I27" s="13">
        <v>2000</v>
      </c>
      <c r="J27" s="13">
        <v>250</v>
      </c>
      <c r="K27" s="14">
        <f t="shared" si="0"/>
        <v>11384</v>
      </c>
      <c r="L27" s="15">
        <v>0</v>
      </c>
      <c r="M27" s="15">
        <v>316</v>
      </c>
      <c r="N27" s="16">
        <v>0</v>
      </c>
    </row>
    <row r="28" spans="1:14" s="71" customFormat="1" ht="14.25" customHeight="1" x14ac:dyDescent="0.25">
      <c r="A28" s="64">
        <v>15</v>
      </c>
      <c r="B28" s="65" t="s">
        <v>53</v>
      </c>
      <c r="C28" s="66" t="s">
        <v>54</v>
      </c>
      <c r="D28" s="65" t="s">
        <v>55</v>
      </c>
      <c r="E28" s="67">
        <f>1105</f>
        <v>1105</v>
      </c>
      <c r="F28" s="67">
        <f>1000</f>
        <v>1000</v>
      </c>
      <c r="G28" s="67">
        <v>0</v>
      </c>
      <c r="H28" s="67">
        <v>0</v>
      </c>
      <c r="I28" s="67">
        <f>1062+218+339+2712</f>
        <v>4331</v>
      </c>
      <c r="J28" s="67">
        <f>250</f>
        <v>250</v>
      </c>
      <c r="K28" s="68">
        <f>(E28+F28+G28+H28+I28+J28)</f>
        <v>6686</v>
      </c>
      <c r="L28" s="69">
        <v>0</v>
      </c>
      <c r="M28" s="69">
        <v>0</v>
      </c>
      <c r="N28" s="70">
        <v>0</v>
      </c>
    </row>
    <row r="29" spans="1:14" s="71" customFormat="1" ht="24.75" customHeight="1" x14ac:dyDescent="0.25">
      <c r="A29" s="64">
        <v>16</v>
      </c>
      <c r="B29" s="65" t="s">
        <v>56</v>
      </c>
      <c r="C29" s="66" t="s">
        <v>57</v>
      </c>
      <c r="D29" s="65" t="s">
        <v>55</v>
      </c>
      <c r="E29" s="67">
        <f>1105</f>
        <v>1105</v>
      </c>
      <c r="F29" s="67">
        <f>1000</f>
        <v>1000</v>
      </c>
      <c r="G29" s="67">
        <v>0</v>
      </c>
      <c r="H29" s="67">
        <v>0</v>
      </c>
      <c r="I29" s="67">
        <f>1000+62+218+339+2712</f>
        <v>4331</v>
      </c>
      <c r="J29" s="67">
        <f>250</f>
        <v>250</v>
      </c>
      <c r="K29" s="68">
        <f>(E29+F29+G29+H29+I29+J29)</f>
        <v>6686</v>
      </c>
      <c r="L29" s="69">
        <v>0</v>
      </c>
      <c r="M29" s="69">
        <v>0</v>
      </c>
      <c r="N29" s="70">
        <v>0</v>
      </c>
    </row>
    <row r="30" spans="1:14" s="71" customFormat="1" ht="14.25" customHeight="1" x14ac:dyDescent="0.25">
      <c r="A30" s="64">
        <v>17</v>
      </c>
      <c r="B30" s="65" t="s">
        <v>58</v>
      </c>
      <c r="C30" s="66" t="s">
        <v>59</v>
      </c>
      <c r="D30" s="65" t="s">
        <v>60</v>
      </c>
      <c r="E30" s="67">
        <f>1168</f>
        <v>1168</v>
      </c>
      <c r="F30" s="67">
        <f>1000</f>
        <v>1000</v>
      </c>
      <c r="G30" s="67">
        <v>0</v>
      </c>
      <c r="H30" s="67">
        <v>0</v>
      </c>
      <c r="I30" s="67">
        <f>1063+218+286+2288</f>
        <v>3855</v>
      </c>
      <c r="J30" s="67">
        <f>250</f>
        <v>250</v>
      </c>
      <c r="K30" s="68">
        <f>(E30+F30+G30+H30+I30+J30)</f>
        <v>6273</v>
      </c>
      <c r="L30" s="69">
        <v>0</v>
      </c>
      <c r="M30" s="69">
        <v>554</v>
      </c>
      <c r="N30" s="70">
        <v>0</v>
      </c>
    </row>
    <row r="31" spans="1:14" s="100" customFormat="1" ht="14.25" customHeight="1" x14ac:dyDescent="0.25">
      <c r="A31" s="99">
        <v>18</v>
      </c>
      <c r="B31" s="65" t="s">
        <v>61</v>
      </c>
      <c r="C31" s="66" t="s">
        <v>62</v>
      </c>
      <c r="D31" s="65" t="s">
        <v>60</v>
      </c>
      <c r="E31" s="67">
        <f>1168</f>
        <v>1168</v>
      </c>
      <c r="F31" s="67">
        <v>280</v>
      </c>
      <c r="G31" s="67">
        <v>0</v>
      </c>
      <c r="H31" s="67">
        <v>0</v>
      </c>
      <c r="I31" s="67">
        <f>2001+286+715</f>
        <v>3002</v>
      </c>
      <c r="J31" s="67">
        <f>250</f>
        <v>250</v>
      </c>
      <c r="K31" s="68">
        <f>(E31+F31+G31+H31+I31+J31)</f>
        <v>4700</v>
      </c>
      <c r="L31" s="69">
        <v>0</v>
      </c>
      <c r="M31" s="69">
        <v>910</v>
      </c>
      <c r="N31" s="70">
        <v>0</v>
      </c>
    </row>
    <row r="32" spans="1:14" s="71" customFormat="1" ht="14.25" customHeight="1" x14ac:dyDescent="0.25">
      <c r="A32" s="64">
        <v>19</v>
      </c>
      <c r="B32" s="65" t="s">
        <v>63</v>
      </c>
      <c r="C32" s="66" t="s">
        <v>64</v>
      </c>
      <c r="D32" s="65" t="s">
        <v>60</v>
      </c>
      <c r="E32" s="67">
        <v>1168</v>
      </c>
      <c r="F32" s="67">
        <v>1000</v>
      </c>
      <c r="G32" s="67">
        <v>50</v>
      </c>
      <c r="H32" s="67">
        <v>0</v>
      </c>
      <c r="I32" s="67">
        <f>1000+63+218+286+2288</f>
        <v>3855</v>
      </c>
      <c r="J32" s="67">
        <v>250</v>
      </c>
      <c r="K32" s="68">
        <f>(E32+F32+G32+H32+I32+J32)</f>
        <v>6323</v>
      </c>
      <c r="L32" s="69">
        <v>0</v>
      </c>
      <c r="M32" s="69">
        <v>0</v>
      </c>
      <c r="N32" s="70">
        <v>0</v>
      </c>
    </row>
    <row r="33" spans="1:14" s="6" customFormat="1" ht="13.5" customHeight="1" x14ac:dyDescent="0.25">
      <c r="A33" s="72" t="s">
        <v>65</v>
      </c>
      <c r="B33" s="73"/>
      <c r="C33" s="73"/>
      <c r="D33" s="73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66</v>
      </c>
      <c r="C34" s="12" t="s">
        <v>67</v>
      </c>
      <c r="D34" s="11" t="s">
        <v>68</v>
      </c>
      <c r="E34" s="13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72" t="s">
        <v>69</v>
      </c>
      <c r="B35" s="73"/>
      <c r="C35" s="73"/>
      <c r="D35" s="73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70</v>
      </c>
      <c r="C36" s="12" t="s">
        <v>71</v>
      </c>
      <c r="D36" s="11" t="s">
        <v>34</v>
      </c>
      <c r="E36" s="13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72</v>
      </c>
      <c r="C37" s="12" t="s">
        <v>73</v>
      </c>
      <c r="D37" s="11" t="s">
        <v>34</v>
      </c>
      <c r="E37" s="13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74</v>
      </c>
      <c r="C38" s="12" t="s">
        <v>75</v>
      </c>
      <c r="D38" s="11" t="s">
        <v>34</v>
      </c>
      <c r="E38" s="13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107</v>
      </c>
      <c r="C39" s="63" t="s">
        <v>108</v>
      </c>
      <c r="D39" s="11" t="s">
        <v>34</v>
      </c>
      <c r="E39" s="13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72" t="s">
        <v>76</v>
      </c>
      <c r="B40" s="73"/>
      <c r="C40" s="73"/>
      <c r="D40" s="73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77</v>
      </c>
      <c r="C41" s="12" t="s">
        <v>78</v>
      </c>
      <c r="D41" s="11" t="s">
        <v>34</v>
      </c>
      <c r="E41" s="13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79</v>
      </c>
      <c r="C42" s="12" t="s">
        <v>80</v>
      </c>
      <c r="D42" s="11" t="s">
        <v>68</v>
      </c>
      <c r="E42" s="22">
        <v>3757</v>
      </c>
      <c r="F42" s="22">
        <v>1800</v>
      </c>
      <c r="G42" s="22">
        <v>0</v>
      </c>
      <c r="H42" s="22">
        <v>375</v>
      </c>
      <c r="I42" s="22">
        <v>1800</v>
      </c>
      <c r="J42" s="22">
        <v>250</v>
      </c>
      <c r="K42" s="23">
        <f>(E42+F42+H42+I42+J42)</f>
        <v>7982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35</v>
      </c>
      <c r="C43" s="12"/>
      <c r="D43" s="11" t="s">
        <v>68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81</v>
      </c>
      <c r="C44" s="12" t="s">
        <v>82</v>
      </c>
      <c r="D44" s="11" t="s">
        <v>34</v>
      </c>
      <c r="E44" s="13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72" t="s">
        <v>83</v>
      </c>
      <c r="B45" s="73"/>
      <c r="C45" s="73"/>
      <c r="D45" s="73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84</v>
      </c>
      <c r="C46" s="12" t="s">
        <v>85</v>
      </c>
      <c r="D46" s="11" t="s">
        <v>34</v>
      </c>
      <c r="E46" s="13">
        <f>6759</f>
        <v>6759</v>
      </c>
      <c r="F46" s="13">
        <v>2000</v>
      </c>
      <c r="G46" s="13">
        <v>0</v>
      </c>
      <c r="H46" s="13">
        <f>375</f>
        <v>375</v>
      </c>
      <c r="I46" s="13">
        <f>2000</f>
        <v>2000</v>
      </c>
      <c r="J46" s="13">
        <f>250</f>
        <v>250</v>
      </c>
      <c r="K46" s="23">
        <f>(E46+F46+H46+I46+J46)</f>
        <v>11384</v>
      </c>
      <c r="L46" s="15">
        <v>0</v>
      </c>
      <c r="M46" s="15"/>
      <c r="N46" s="16">
        <v>0</v>
      </c>
    </row>
    <row r="47" spans="1:14" s="26" customFormat="1" ht="14.25" customHeight="1" x14ac:dyDescent="0.25">
      <c r="A47" s="10">
        <v>29</v>
      </c>
      <c r="B47" s="11" t="s">
        <v>86</v>
      </c>
      <c r="C47" s="12" t="s">
        <v>87</v>
      </c>
      <c r="D47" s="11" t="s">
        <v>68</v>
      </c>
      <c r="E47" s="22">
        <f>3757</f>
        <v>3757</v>
      </c>
      <c r="F47" s="22">
        <f>1800</f>
        <v>1800</v>
      </c>
      <c r="G47" s="22">
        <v>0</v>
      </c>
      <c r="H47" s="22">
        <f>375</f>
        <v>375</v>
      </c>
      <c r="I47" s="22">
        <f>1800</f>
        <v>1800</v>
      </c>
      <c r="J47" s="22">
        <f>250</f>
        <v>250</v>
      </c>
      <c r="K47" s="23">
        <f>(E47+F47+H47+I47+J47)</f>
        <v>7982</v>
      </c>
      <c r="L47" s="24">
        <v>0</v>
      </c>
      <c r="M47" s="24"/>
      <c r="N47" s="25">
        <v>0</v>
      </c>
    </row>
    <row r="48" spans="1:14" s="26" customFormat="1" ht="14.25" customHeight="1" x14ac:dyDescent="0.25">
      <c r="A48" s="10">
        <v>30</v>
      </c>
      <c r="B48" s="11" t="s">
        <v>88</v>
      </c>
      <c r="C48" s="12" t="s">
        <v>89</v>
      </c>
      <c r="D48" s="11" t="s">
        <v>34</v>
      </c>
      <c r="E48" s="2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/>
      <c r="N48" s="25">
        <v>0</v>
      </c>
    </row>
    <row r="49" spans="1:18" s="6" customFormat="1" ht="13.5" customHeight="1" x14ac:dyDescent="0.25">
      <c r="A49" s="72" t="s">
        <v>90</v>
      </c>
      <c r="B49" s="73"/>
      <c r="C49" s="73"/>
      <c r="D49" s="73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91</v>
      </c>
      <c r="C50" s="12" t="s">
        <v>92</v>
      </c>
      <c r="D50" s="11" t="s">
        <v>34</v>
      </c>
      <c r="E50" s="13">
        <v>6759</v>
      </c>
      <c r="F50" s="13">
        <v>2000</v>
      </c>
      <c r="G50" s="13">
        <v>0</v>
      </c>
      <c r="H50" s="13">
        <v>375</v>
      </c>
      <c r="I50" s="13">
        <v>2000</v>
      </c>
      <c r="J50" s="13">
        <f>250</f>
        <v>250</v>
      </c>
      <c r="K50" s="23">
        <f>(E50+F50+H50+I50+J50)</f>
        <v>11384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27"/>
      <c r="B51" s="28" t="s">
        <v>35</v>
      </c>
      <c r="C51" s="29" t="s">
        <v>93</v>
      </c>
      <c r="D51" s="28" t="s">
        <v>68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94</v>
      </c>
      <c r="C52" s="12" t="s">
        <v>95</v>
      </c>
      <c r="D52" s="11" t="s">
        <v>34</v>
      </c>
      <c r="E52" s="13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72" t="s">
        <v>96</v>
      </c>
      <c r="B53" s="73"/>
      <c r="C53" s="73"/>
      <c r="D53" s="73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97</v>
      </c>
      <c r="C54" s="12" t="s">
        <v>98</v>
      </c>
      <c r="D54" s="11" t="s">
        <v>34</v>
      </c>
      <c r="E54" s="2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>
        <v>1436</v>
      </c>
      <c r="N54" s="25">
        <v>0</v>
      </c>
    </row>
    <row r="55" spans="1:18" s="6" customFormat="1" ht="14.25" customHeight="1" x14ac:dyDescent="0.25">
      <c r="A55" s="10"/>
      <c r="B55" s="11" t="s">
        <v>35</v>
      </c>
      <c r="C55" s="12"/>
      <c r="D55" s="11" t="s">
        <v>68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99</v>
      </c>
      <c r="C56" s="12" t="s">
        <v>100</v>
      </c>
      <c r="D56" s="31" t="s">
        <v>34</v>
      </c>
      <c r="E56" s="32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>
        <v>1415</v>
      </c>
      <c r="N56" s="25">
        <v>0</v>
      </c>
    </row>
    <row r="57" spans="1:18" ht="16.5" thickBot="1" x14ac:dyDescent="0.3">
      <c r="A57" s="82" t="s">
        <v>101</v>
      </c>
      <c r="B57" s="83"/>
      <c r="C57" s="83"/>
      <c r="D57" s="84"/>
      <c r="E57" s="33">
        <f t="shared" ref="E57:J57" si="2">SUM(E9:E56)</f>
        <v>184525</v>
      </c>
      <c r="F57" s="33">
        <f t="shared" si="2"/>
        <v>61480</v>
      </c>
      <c r="G57" s="33">
        <f t="shared" si="2"/>
        <v>50</v>
      </c>
      <c r="H57" s="33">
        <f t="shared" si="2"/>
        <v>9750</v>
      </c>
      <c r="I57" s="33">
        <f>SUM(I9:I56)</f>
        <v>77774</v>
      </c>
      <c r="J57" s="33">
        <f t="shared" si="2"/>
        <v>8500</v>
      </c>
      <c r="K57" s="33">
        <f>SUM(K9:K56)</f>
        <v>342079</v>
      </c>
      <c r="L57" s="34">
        <f>SUM(L9:L56)</f>
        <v>0</v>
      </c>
      <c r="M57" s="35">
        <f>SUM(M9:M56)</f>
        <v>4631</v>
      </c>
      <c r="N57" s="35">
        <f>SUM(N9:N56)</f>
        <v>0</v>
      </c>
    </row>
    <row r="58" spans="1:18" ht="12.75" customHeight="1" thickBot="1" x14ac:dyDescent="0.3">
      <c r="A58" s="85" t="s">
        <v>102</v>
      </c>
      <c r="B58" s="86"/>
      <c r="C58" s="89" t="s">
        <v>110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</row>
    <row r="59" spans="1:18" ht="12.75" customHeight="1" thickBot="1" x14ac:dyDescent="0.3">
      <c r="A59" s="85"/>
      <c r="B59" s="86"/>
      <c r="C59" s="89" t="s">
        <v>111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</row>
    <row r="60" spans="1:18" ht="12.75" customHeight="1" thickBot="1" x14ac:dyDescent="0.3">
      <c r="A60" s="87"/>
      <c r="B60" s="88"/>
      <c r="C60" s="92" t="s">
        <v>112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4"/>
      <c r="P60" s="37"/>
      <c r="Q60" s="38"/>
    </row>
    <row r="61" spans="1:18" ht="11.25" customHeight="1" x14ac:dyDescent="0.25">
      <c r="A61" s="39"/>
      <c r="B61" s="40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Q61" s="38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4"/>
      <c r="P62" s="45"/>
      <c r="Q62" s="38"/>
      <c r="R62" s="45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6"/>
      <c r="P63" s="37"/>
      <c r="Q63" s="38"/>
    </row>
    <row r="64" spans="1:18" ht="11.25" customHeight="1" x14ac:dyDescent="0.25">
      <c r="A64" s="39"/>
      <c r="B64" s="47" t="s">
        <v>103</v>
      </c>
      <c r="C64" s="40"/>
      <c r="D64" s="40"/>
      <c r="E64" s="40"/>
      <c r="F64" s="48"/>
      <c r="G64" s="42"/>
      <c r="H64" s="49" t="s">
        <v>104</v>
      </c>
      <c r="I64" s="42"/>
      <c r="J64" s="50"/>
      <c r="K64" s="51"/>
      <c r="M64" s="52"/>
      <c r="P64" s="53"/>
      <c r="Q64" s="38"/>
    </row>
    <row r="65" spans="1:17" ht="12" customHeight="1" x14ac:dyDescent="0.25">
      <c r="A65" s="39"/>
      <c r="B65" s="54"/>
      <c r="E65" s="54"/>
      <c r="F65" s="54"/>
      <c r="G65" s="42"/>
      <c r="H65" s="42"/>
      <c r="I65" s="96"/>
      <c r="J65" s="96"/>
      <c r="K65" s="96"/>
      <c r="M65" s="37"/>
      <c r="P65" s="53"/>
      <c r="Q65" s="45"/>
    </row>
    <row r="66" spans="1:17" ht="15" customHeight="1" x14ac:dyDescent="0.25">
      <c r="A66" s="39"/>
      <c r="I66" s="97"/>
      <c r="J66" s="97"/>
      <c r="K66" s="97"/>
      <c r="M66" s="37"/>
    </row>
    <row r="67" spans="1:17" ht="12" customHeight="1" x14ac:dyDescent="0.25">
      <c r="A67" s="39"/>
      <c r="B67" s="54"/>
      <c r="C67" s="98"/>
      <c r="D67" s="98"/>
      <c r="E67" s="54"/>
      <c r="F67" s="54"/>
      <c r="G67" s="42"/>
      <c r="H67" s="55"/>
      <c r="I67" s="55"/>
      <c r="J67" s="55"/>
      <c r="K67" s="55"/>
      <c r="L67" s="55"/>
      <c r="M67" s="37"/>
    </row>
    <row r="68" spans="1:17" ht="15" x14ac:dyDescent="0.25">
      <c r="A68" s="39"/>
      <c r="B68" s="47"/>
      <c r="C68" s="98"/>
      <c r="D68" s="98"/>
      <c r="E68" s="56"/>
      <c r="F68" s="54"/>
      <c r="G68" s="42"/>
      <c r="H68" s="57"/>
      <c r="I68" s="57"/>
      <c r="J68" s="57"/>
      <c r="K68" s="57"/>
      <c r="L68" s="57"/>
      <c r="M68" s="57"/>
      <c r="N68" s="57"/>
      <c r="O68" s="57"/>
      <c r="P68" s="57"/>
    </row>
    <row r="69" spans="1:17" ht="12" customHeight="1" x14ac:dyDescent="0.25">
      <c r="A69" s="39"/>
      <c r="B69" s="54"/>
      <c r="C69" s="54"/>
      <c r="D69" s="54"/>
      <c r="E69" s="54"/>
      <c r="F69" s="54"/>
      <c r="G69" s="42"/>
      <c r="H69" s="42"/>
      <c r="I69" s="42"/>
      <c r="J69" s="42"/>
      <c r="K69" s="43"/>
    </row>
    <row r="70" spans="1:17" ht="18" customHeight="1" x14ac:dyDescent="0.25">
      <c r="A70" s="58"/>
      <c r="B70" s="47"/>
      <c r="D70" s="59"/>
      <c r="E70" s="60"/>
      <c r="F70" s="60"/>
      <c r="G70" s="60"/>
      <c r="H70" s="60"/>
      <c r="I70" s="60"/>
      <c r="K70" s="61"/>
    </row>
    <row r="73" spans="1:17" x14ac:dyDescent="0.25">
      <c r="K73" s="37"/>
    </row>
    <row r="75" spans="1:17" x14ac:dyDescent="0.25">
      <c r="K75" s="45"/>
    </row>
    <row r="76" spans="1:17" x14ac:dyDescent="0.25">
      <c r="M76" s="38"/>
    </row>
  </sheetData>
  <autoFilter ref="A7:K70" xr:uid="{00000000-0009-0000-0000-000001000000}"/>
  <mergeCells count="24">
    <mergeCell ref="C61:N61"/>
    <mergeCell ref="I65:K65"/>
    <mergeCell ref="I66:K66"/>
    <mergeCell ref="C67:D67"/>
    <mergeCell ref="C68:D68"/>
    <mergeCell ref="A49:D49"/>
    <mergeCell ref="A53:D53"/>
    <mergeCell ref="A57:D57"/>
    <mergeCell ref="A58:B60"/>
    <mergeCell ref="C58:N58"/>
    <mergeCell ref="C59:N59"/>
    <mergeCell ref="C60:N60"/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2025-10-30T18:09:45Z</cp:lastPrinted>
  <dcterms:created xsi:type="dcterms:W3CDTF">2025-09-29T19:24:13Z</dcterms:created>
  <dcterms:modified xsi:type="dcterms:W3CDTF">2025-10-30T20:33:21Z</dcterms:modified>
</cp:coreProperties>
</file>