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ink/ink1.xml" ContentType="application/inkml+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6/DPL/TRC/"/>
    </mc:Choice>
  </mc:AlternateContent>
  <xr:revisionPtr revIDLastSave="17" documentId="13_ncr:1_{67526B6C-8F92-4875-8726-7D8C9E66C62C}" xr6:coauthVersionLast="47" xr6:coauthVersionMax="47" xr10:uidLastSave="{70C1F3BA-1D9F-445F-A70E-4AC07346FF6B}"/>
  <bookViews>
    <workbookView xWindow="-120" yWindow="-120" windowWidth="29040" windowHeight="15720" xr2:uid="{3644100F-CEFF-43AC-A112-A8CF087CAA8D}"/>
  </bookViews>
  <sheets>
    <sheet name="Hoja1" sheetId="1" r:id="rId1"/>
    <sheet name="Hoja2" sheetId="2" state="hidden" r:id="rId2"/>
  </sheets>
  <definedNames>
    <definedName name="_xlnm.Print_Area" localSheetId="0">Hoja1!$A$1:$Q$37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M10" i="1" s="1"/>
  <c r="M13" i="1" s="1"/>
  <c r="F16" i="1"/>
  <c r="F17" i="1"/>
  <c r="F18" i="1"/>
  <c r="C54" i="2"/>
  <c r="C53" i="2"/>
  <c r="C52" i="2"/>
  <c r="B54" i="2"/>
  <c r="B53" i="2"/>
  <c r="B52" i="2"/>
  <c r="C7" i="2"/>
  <c r="C6" i="2"/>
  <c r="C5" i="2"/>
  <c r="B7" i="2"/>
  <c r="B6" i="2"/>
  <c r="B5" i="2"/>
  <c r="C44" i="2"/>
  <c r="C43" i="2"/>
  <c r="C42" i="2"/>
  <c r="B44" i="2"/>
  <c r="B43" i="2"/>
  <c r="B42" i="2"/>
  <c r="F28" i="1"/>
  <c r="D28" i="1"/>
  <c r="I26" i="1"/>
  <c r="I27" i="1"/>
  <c r="I25" i="1"/>
  <c r="B55" i="2" l="1"/>
  <c r="D44" i="2"/>
  <c r="D7" i="2"/>
  <c r="D52" i="2"/>
  <c r="C55" i="2"/>
  <c r="D54" i="2"/>
  <c r="D53" i="2"/>
  <c r="C8" i="2"/>
  <c r="I4" i="2" s="1"/>
  <c r="I28" i="1"/>
  <c r="B45" i="2"/>
  <c r="D42" i="2"/>
  <c r="C45" i="2"/>
  <c r="B8" i="2"/>
  <c r="I3" i="2" s="1"/>
  <c r="D43" i="2"/>
  <c r="D6" i="2"/>
  <c r="D5" i="2"/>
  <c r="Q18" i="1"/>
  <c r="Q17" i="1"/>
  <c r="Q16" i="1"/>
  <c r="D55" i="2" l="1"/>
  <c r="D45" i="2"/>
  <c r="D56" i="2"/>
  <c r="D8" i="2"/>
</calcChain>
</file>

<file path=xl/sharedStrings.xml><?xml version="1.0" encoding="utf-8"?>
<sst xmlns="http://schemas.openxmlformats.org/spreadsheetml/2006/main" count="95" uniqueCount="78">
  <si>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</si>
  <si>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</si>
  <si>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</si>
  <si>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</si>
  <si>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</si>
  <si>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</si>
  <si>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</si>
  <si>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</si>
  <si>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</si>
  <si>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</si>
  <si>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</si>
  <si>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</si>
  <si>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</si>
  <si>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</si>
  <si>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</si>
  <si>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</si>
  <si>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</si>
  <si>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</si>
  <si>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</si>
  <si>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</si>
  <si>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</si>
  <si>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</si>
  <si>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</si>
  <si>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</si>
  <si>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</si>
  <si>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</si>
  <si>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</si>
  <si>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</si>
  <si>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</si>
  <si>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</si>
  <si>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</si>
  <si>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</si>
  <si>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</si>
  <si>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</si>
  <si>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</si>
  <si>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</si>
  <si>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</si>
  <si>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</si>
  <si>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</si>
  <si>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</si>
  <si>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</si>
  <si>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</si>
  <si>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</si>
  <si>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</si>
  <si>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</si>
  <si>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</si>
  <si>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</si>
  <si>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</si>
  <si>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</si>
  <si>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STCNS 2026</t>
  </si>
  <si>
    <t>Presupuesto Inicial Vigente INEES 2026</t>
  </si>
  <si>
    <t>Presupuesto Inicial Vigente IGSNS 2026</t>
  </si>
  <si>
    <t>Presupuesto para pago de salarios y honorarios STCNS 2026</t>
  </si>
  <si>
    <t>Presupuesto para pago de salarios y honorarios INEES 2026</t>
  </si>
  <si>
    <t>Presupuesto para pago de salarios y honorarios IGSNS 2026</t>
  </si>
  <si>
    <t xml:space="preserve"> </t>
  </si>
  <si>
    <t>Presupuesto Ejecutado durante el mes de febrero STCNS</t>
  </si>
  <si>
    <t>Presupuesto Ejecutado durante el mes de  febrero INEES</t>
  </si>
  <si>
    <t>Presupuesto Ejecutado durante el mes de  febrero IGSNS</t>
  </si>
  <si>
    <t>Porcentaje de Ejecución del mes de  febrero STCNS</t>
  </si>
  <si>
    <t>Porcentaje de Ejecución  del mes de febrero INEES</t>
  </si>
  <si>
    <t>Porcentaje de Ejecución del mes de febrero IGSNS</t>
  </si>
  <si>
    <t>EJECUCIÓN PRESPUESTARIA POR GRUPO
DE GASTO,FEBRERO 2026
(Programas 67, 68 y 69)</t>
  </si>
  <si>
    <t>EJECUCIÓN PRESUPUESTARIA POR CLASIFICACIÓN GEOGRÁFICA 
FEBRERO 2026</t>
  </si>
  <si>
    <t>EJECUCIÓN POR FINALIDAD 
FEBRERO 2026</t>
  </si>
  <si>
    <t>Presupuesto ejecutado en  pago de salarios y honorarios  en febrero STCNS</t>
  </si>
  <si>
    <t>Presupuesto ejecutado en  pago de salarios y honorarios en febrero INEES</t>
  </si>
  <si>
    <t>Presupuesto ejecutado en  pago de salarios y honorarios en febrero IGSNS</t>
  </si>
  <si>
    <t>Porcentaje de ejecución en el pago de salarios y honorarios en febrero STCNS</t>
  </si>
  <si>
    <t>Porcentaje de ejecución en el pago de salarios y honorarios en febrero INEES</t>
  </si>
  <si>
    <t>Porcentaje de ejecución en el pago de salarios y honorarios en febrero IGSNS</t>
  </si>
  <si>
    <t>PRINCIPALES AVANCES O LOGROS MES DE FEBRERO 2026</t>
  </si>
  <si>
    <t>ACTUALIZADO DEL 01 AL 28 DE FEBRERO DE 2026</t>
  </si>
  <si>
    <t>El INEES: implementó la hoja de ruta para la carrera en el Sistema Nacional de Inteligencia de Estado con las Instituciones que pertenecen al mismo, (SIE-DIGICI-DIEMDN).</t>
  </si>
  <si>
    <t>La Dirección General de Política de Defensa del Ministerio de la Defensa Nacional invitó a la Dirección de Política y Estrategia y CAP al desarrollo de un taller virtual relativo a Perspectivas de la Seguridad, con el objetivo de implementar conocimientos relativos al SNS y CNS en los ámbitos de planificación de las entidades de los distintos organismos del Estado de Guatemala a participantes en el Curso CESDAN.</t>
  </si>
  <si>
    <t>La Dirección de Inspectoría de Seguridad Interior de la IGSNS, llevó a cabo una actividad de Coordinación para el Fortalecimiento de las Funciones de Inspectoría y Controles Internos, dirigida al personal de la Inspectoría General de la Dirección General de Investigación Criminal del Ministerio de Gobernación. El objetivo de esta actividad fue compartir conocimientos y realizar ejercicios prácticos sobre elaboración de informes de actividades de inspección y oportunidades de mejora.</t>
  </si>
  <si>
    <t>Se consolidó el esquema de seguimiento interinstitucional del Plan Particular “Petén, Ruta al Desarrollo” mediante la realización de la Primera Reunión de Seguimiento del Grupo Permanente de Trabajo (GPT), estableciendo la hoja de ruta, cronograma de reporterías y mecanismos de medición, como fase preparatoria para su lanzamiento oficial en 2026.</t>
  </si>
  <si>
    <t>Se consolidó la articulación interinstitucional para la implementación de la carrera profesional del Sistema Nacional de Seguridad mediante la socialización de los Criterios Orientadores ante la Comisión Nacional contra la Corrupción (CNC), integrando estándares de meritocracia, ética e integridad como ejes transversales y estableciendo una fase de acompañamiento técnico conjunto para el diseño de acciones sectoriales alineadas a la PNS 2024 y al PES 2O25—2O35.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</si>
</sst>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4"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color rgb="FF00B050"/>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13" fillId="0" borderId="19" xfId="0" applyFont="1" applyBorder="1" applyAlignment="1">
      <alignment horizontal="center" vertical="center"/>
    </xf>
    <xf numFmtId="0" fontId="13" fillId="2" borderId="19" xfId="0" applyFont="1" applyFill="1" applyBorder="1" applyAlignment="1">
      <alignment horizontal="center" vertical="center"/>
    </xf>
    <xf numFmtId="0" fontId="13" fillId="2" borderId="2" xfId="0" applyFont="1" applyFill="1" applyBorder="1" applyAlignment="1">
      <alignment horizontal="center" vertical="center"/>
    </xf>
    <xf numFmtId="0" fontId="13" fillId="0" borderId="22" xfId="0" applyFont="1" applyBorder="1" applyAlignment="1">
      <alignment horizontal="center" vertical="center"/>
    </xf>
    <xf numFmtId="0" fontId="13" fillId="0" borderId="25" xfId="0" applyFont="1" applyBorder="1" applyAlignment="1">
      <alignment horizontal="center" vertical="center"/>
    </xf>
    <xf numFmtId="0" fontId="13" fillId="2" borderId="25" xfId="0" applyFont="1" applyFill="1" applyBorder="1" applyAlignment="1">
      <alignment horizontal="center" vertical="center"/>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4" borderId="18" xfId="0" applyFont="1" applyFill="1" applyBorder="1" applyAlignment="1">
      <alignment horizontal="justify" vertical="center" wrapText="1"/>
    </xf>
    <xf numFmtId="0" fontId="11" fillId="4" borderId="11" xfId="0" applyFont="1" applyFill="1" applyBorder="1" applyAlignment="1">
      <alignment horizontal="justify" vertical="center" wrapText="1"/>
    </xf>
    <xf numFmtId="0" fontId="11" fillId="4" borderId="19"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44" fontId="6" fillId="4" borderId="38" xfId="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4" borderId="22"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0" borderId="0" xfId="0" applyFont="1" applyAlignment="1">
      <alignment horizont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0.16805719974658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Pt>
            <c:idx val="0"/>
            <c:invertIfNegative val="0"/>
            <c:bubble3D val="0"/>
            <c:spPr>
              <a:solidFill>
                <a:schemeClr val="accent1"/>
              </a:solidFill>
              <a:ln>
                <a:solidFill>
                  <a:srgbClr val="002060"/>
                </a:solidFill>
              </a:ln>
              <a:effectLst/>
            </c:spPr>
            <c:extLst>
              <c:ext xmlns:c16="http://schemas.microsoft.com/office/drawing/2014/chart" uri="{C3380CC4-5D6E-409C-BE32-E72D297353CC}">
                <c16:uniqueId val="{00000000-FA45-4CE9-B78E-121BDE218C07}"/>
              </c:ext>
            </c:extLst>
          </c:dPt>
          <c:dLbls>
            <c:dLbl>
              <c:idx val="0"/>
              <c:layout>
                <c:manualLayout>
                  <c:x val="4.0241065865016436E-3"/>
                  <c:y val="8.753875140760036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FA45-4CE9-B78E-121BDE218C07}"/>
            </c:ext>
          </c:extLst>
        </c:ser>
        <c:ser>
          <c:idx val="1"/>
          <c:order val="1"/>
          <c:tx>
            <c:strRef>
              <c:f>Hoja2!$H$4</c:f>
              <c:strCache>
                <c:ptCount val="1"/>
                <c:pt idx="0">
                  <c:v>EJECUTADO</c:v>
                </c:pt>
              </c:strCache>
            </c:strRef>
          </c:tx>
          <c:spPr>
            <a:solidFill>
              <a:schemeClr val="accent2"/>
            </a:solidFill>
            <a:ln>
              <a:solidFill>
                <a:srgbClr val="002060"/>
              </a:solidFill>
            </a:ln>
            <a:effectLst/>
          </c:spPr>
          <c:invertIfNegative val="0"/>
          <c:dLbls>
            <c:dLbl>
              <c:idx val="0"/>
              <c:layout>
                <c:manualLayout>
                  <c:x val="5.3319664723036952E-2"/>
                  <c:y val="4.846475175518525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4514862.5699999994</c:v>
                </c:pt>
              </c:numCache>
            </c:numRef>
          </c:val>
          <c:extLst>
            <c:ext xmlns:c16="http://schemas.microsoft.com/office/drawing/2014/chart" uri="{C3380CC4-5D6E-409C-BE32-E72D297353CC}">
              <c16:uniqueId val="{00000003-FA45-4CE9-B78E-121BDE218C07}"/>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276577903241173E-2"/>
          <c:y val="0.18127406984487443"/>
          <c:w val="0.95713680615204955"/>
          <c:h val="0.7846518568760138"/>
        </c:manualLayout>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373680343009695"/>
                  <c:y val="0.10448997760152405"/>
                </c:manualLayout>
              </c:layout>
              <c:tx>
                <c:rich>
                  <a:bodyPr/>
                  <a:lstStyle/>
                  <a:p>
                    <a:fld id="{52AE9D31-B20E-4396-AA6D-C29B1C8844C7}" type="CELLRANGE">
                      <a:rPr lang="en-US" baseline="0"/>
                      <a:pPr/>
                      <a:t>[CELLRANGE]</a:t>
                    </a:fld>
                    <a:r>
                      <a:rPr lang="en-US" baseline="0"/>
                      <a:t>
</a:t>
                    </a:r>
                    <a:fld id="{30306202-ABB1-43B8-9836-70897FF03969}" type="CATEGORYNAME">
                      <a:rPr lang="en-US" baseline="0"/>
                      <a:pPr/>
                      <a:t>[NOMBRE DE CATEGORÍA]</a:t>
                    </a:fld>
                    <a:r>
                      <a:rPr lang="en-US" baseline="0"/>
                      <a:t>
</a:t>
                    </a:r>
                    <a:fld id="{EC686CCE-6C47-468E-A2A1-B100665601A4}"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3.1514440851713114E-2"/>
                  <c:y val="-0.2923410622956723"/>
                </c:manualLayout>
              </c:layout>
              <c:tx>
                <c:rich>
                  <a:bodyPr/>
                  <a:lstStyle/>
                  <a:p>
                    <a:fld id="{2200B774-E30D-4523-A8CF-D207B8C849E6}" type="CELLRANGE">
                      <a:rPr lang="en-US" baseline="0"/>
                      <a:pPr/>
                      <a:t>[CELLRANGE]</a:t>
                    </a:fld>
                    <a:r>
                      <a:rPr lang="en-US" baseline="0"/>
                      <a:t>
</a:t>
                    </a:r>
                    <a:fld id="{C9FA26CF-B766-4351-9439-2C5B4DBA4A66}" type="CATEGORYNAME">
                      <a:rPr lang="en-US" baseline="0"/>
                      <a:pPr/>
                      <a:t>[NOMBRE DE CATEGORÍA]</a:t>
                    </a:fld>
                    <a:r>
                      <a:rPr lang="en-US" baseline="0"/>
                      <a:t>
</a:t>
                    </a:r>
                    <a:fld id="{BF02CF82-0B8F-477C-AC83-59C44866DED0}"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F53E9750-EF49-458A-AA21-FE2796C0F479}" type="CELLRANGE">
                      <a:rPr lang="en-US" baseline="0"/>
                      <a:pPr/>
                      <a:t>[CELLRANGE]</a:t>
                    </a:fld>
                    <a:r>
                      <a:rPr lang="en-US" baseline="0"/>
                      <a:t>
</a:t>
                    </a:r>
                    <a:fld id="{2B816AFD-8782-4AE2-AB86-ECFA14234F1D}" type="CATEGORYNAME">
                      <a:rPr lang="en-US" baseline="0"/>
                      <a:pPr/>
                      <a:t>[NOMBRE DE CATEGORÍA]</a:t>
                    </a:fld>
                    <a:r>
                      <a:rPr lang="en-US" baseline="0"/>
                      <a:t>
</a:t>
                    </a:r>
                    <a:fld id="{A0C0E3CD-51AE-45ED-8D57-5E62D747C181}"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6.8719841813973725E-2</c:v>
                </c:pt>
                <c:pt idx="1">
                  <c:v>7.0134365456721748E-2</c:v>
                </c:pt>
                <c:pt idx="2">
                  <c:v>6.7635364556962022E-2</c:v>
                </c:pt>
              </c:numCache>
            </c:numRef>
          </c:val>
          <c:extLst>
            <c:ext xmlns:c15="http://schemas.microsoft.com/office/drawing/2012/chart" uri="{02D57815-91ED-43cb-92C2-25804820EDAC}">
              <c15:datalabelsRange>
                <c15:f>Hoja2!$C$42:$C$44</c15:f>
                <c15:dlblRangeCache>
                  <c:ptCount val="3"/>
                  <c:pt idx="0">
                    <c:v> Q1,058,952.49 </c:v>
                  </c:pt>
                  <c:pt idx="1">
                    <c:v> Q539,353.96 </c:v>
                  </c:pt>
                  <c:pt idx="2">
                    <c:v> Q534,319.38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15409705</c:v>
                </c:pt>
                <c:pt idx="1">
                  <c:v>7690295</c:v>
                </c:pt>
                <c:pt idx="2">
                  <c:v>7900000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2151884.2999999998</c:v>
                </c:pt>
                <c:pt idx="1">
                  <c:v>1133457.68</c:v>
                </c:pt>
                <c:pt idx="2">
                  <c:v>1229520.5900000001</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4514862.5699999994</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CC52CC68-8F85-4DC5-9238-BA690859970C}" type="CELLRANGE">
                      <a:rPr lang="en-US" baseline="0"/>
                      <a:pPr/>
                      <a:t>[CELLRANGE]</a:t>
                    </a:fld>
                    <a:r>
                      <a:rPr lang="en-US" baseline="0"/>
                      <a:t>
</a:t>
                    </a:r>
                    <a:fld id="{42C82E1C-845A-40CA-8B62-FD43E0655022}" type="CATEGORYNAME">
                      <a:rPr lang="en-US" baseline="0"/>
                      <a:pPr/>
                      <a:t>[NOMBRE DE CATEGORÍA]</a:t>
                    </a:fld>
                    <a:r>
                      <a:rPr lang="en-US" baseline="0"/>
                      <a:t>
</a:t>
                    </a:r>
                    <a:fld id="{014ED29B-4C29-4D27-968F-2D6C8B8FCC23}"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A5A4FF3E-55AB-4730-B7E8-26F1B89148FD}" type="CELLRANGE">
                      <a:rPr lang="en-US" baseline="0"/>
                      <a:pPr/>
                      <a:t>[CELLRANGE]</a:t>
                    </a:fld>
                    <a:r>
                      <a:rPr lang="en-US" baseline="0"/>
                      <a:t>
</a:t>
                    </a:r>
                    <a:fld id="{B9C584BD-211D-4360-B8EF-8EC17D455367}" type="CATEGORYNAME">
                      <a:rPr lang="en-US" baseline="0"/>
                      <a:pPr/>
                      <a:t>[NOMBRE DE CATEGORÍA]</a:t>
                    </a:fld>
                    <a:r>
                      <a:rPr lang="en-US" baseline="0"/>
                      <a:t>
</a:t>
                    </a:r>
                    <a:fld id="{404876DB-ACB7-4F51-AFF6-46A480F86D6A}"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07B08C4A-8F21-468D-BE07-0C78F4D606CE}" type="CELLRANGE">
                      <a:rPr lang="en-US" baseline="0"/>
                      <a:pPr/>
                      <a:t>[CELLRANGE]</a:t>
                    </a:fld>
                    <a:r>
                      <a:rPr lang="en-US" baseline="0"/>
                      <a:t>
</a:t>
                    </a:r>
                    <a:fld id="{F58AAE30-7E3D-44FA-B66D-114E1A180982}" type="CATEGORYNAME">
                      <a:rPr lang="en-US" baseline="0"/>
                      <a:pPr/>
                      <a:t>[NOMBRE DE CATEGORÍA]</a:t>
                    </a:fld>
                    <a:r>
                      <a:rPr lang="en-US" baseline="0"/>
                      <a:t>
</a:t>
                    </a:r>
                    <a:fld id="{5D4139C4-C93C-4EFD-AB2F-A2A2C70E9E6F}"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6.8719841813973725E-2</c:v>
                </c:pt>
                <c:pt idx="1">
                  <c:v>7.0134365456721748E-2</c:v>
                </c:pt>
                <c:pt idx="2">
                  <c:v>6.7635364556962022E-2</c:v>
                </c:pt>
              </c:numCache>
            </c:numRef>
          </c:val>
          <c:extLst>
            <c:ext xmlns:c15="http://schemas.microsoft.com/office/drawing/2012/chart" uri="{02D57815-91ED-43cb-92C2-25804820EDAC}">
              <c15:datalabelsRange>
                <c15:f>Hoja2!$C$42:$C$44</c15:f>
                <c15:dlblRangeCache>
                  <c:ptCount val="3"/>
                  <c:pt idx="0">
                    <c:v> Q1,058,952.49 </c:v>
                  </c:pt>
                  <c:pt idx="1">
                    <c:v> Q539,353.96 </c:v>
                  </c:pt>
                  <c:pt idx="2">
                    <c:v> Q534,319.38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2151884.2999999998</c:v>
                </c:pt>
                <c:pt idx="1">
                  <c:v>1133457.68</c:v>
                </c:pt>
                <c:pt idx="2">
                  <c:v>1229520.5900000001</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0.13964474336140761</c:v>
                </c:pt>
                <c:pt idx="1">
                  <c:v>0.14738806248654959</c:v>
                </c:pt>
                <c:pt idx="2">
                  <c:v>0.15563551772151898</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1.xml"/><Relationship Id="rId12"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11" Type="http://schemas.openxmlformats.org/officeDocument/2006/relationships/chart" Target="../charts/chart2.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1471083</xdr:colOff>
      <xdr:row>19</xdr:row>
      <xdr:rowOff>158751</xdr:rowOff>
    </xdr:from>
    <xdr:to>
      <xdr:col>13</xdr:col>
      <xdr:colOff>0</xdr:colOff>
      <xdr:row>28</xdr:row>
      <xdr:rowOff>21168</xdr:rowOff>
    </xdr:to>
    <xdr:graphicFrame macro="">
      <xdr:nvGraphicFramePr>
        <xdr:cNvPr id="3" name="Gráfico 2">
          <a:extLst>
            <a:ext uri="{FF2B5EF4-FFF2-40B4-BE49-F238E27FC236}">
              <a16:creationId xmlns:a16="http://schemas.microsoft.com/office/drawing/2014/main" id="{3BEA2D25-B8E1-49B4-90E1-D6C848D1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267228</xdr:colOff>
      <xdr:row>36</xdr:row>
      <xdr:rowOff>161004</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3697" y="15932567"/>
          <a:ext cx="3456000" cy="54000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84465</xdr:colOff>
      <xdr:row>36</xdr:row>
      <xdr:rowOff>172529</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14996" y="15944092"/>
          <a:ext cx="3240000" cy="54000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611389</xdr:colOff>
      <xdr:row>25</xdr:row>
      <xdr:rowOff>20271</xdr:rowOff>
    </xdr:from>
    <xdr:to>
      <xdr:col>12</xdr:col>
      <xdr:colOff>676275</xdr:colOff>
      <xdr:row>25</xdr:row>
      <xdr:rowOff>238125</xdr:rowOff>
    </xdr:to>
    <xdr:sp macro="" textlink="">
      <xdr:nvSpPr>
        <xdr:cNvPr id="9" name="CuadroTexto 1">
          <a:extLst>
            <a:ext uri="{FF2B5EF4-FFF2-40B4-BE49-F238E27FC236}">
              <a16:creationId xmlns:a16="http://schemas.microsoft.com/office/drawing/2014/main" id="{696A087D-49FE-6CEE-F8BD-2EB3EC935C53}"/>
            </a:ext>
          </a:extLst>
        </xdr:cNvPr>
        <xdr:cNvSpPr txBox="1"/>
      </xdr:nvSpPr>
      <xdr:spPr>
        <a:xfrm>
          <a:off x="13393939" y="11278821"/>
          <a:ext cx="826886" cy="217854"/>
        </a:xfrm>
        <a:prstGeom prst="rect">
          <a:avLst/>
        </a:prstGeom>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GT" sz="900" b="1" kern="1200">
              <a:latin typeface="Arial" panose="020B0604020202020204" pitchFamily="34" charset="0"/>
              <a:cs typeface="Arial" panose="020B0604020202020204" pitchFamily="34" charset="0"/>
            </a:rPr>
            <a:t>  14.56 %</a:t>
          </a:r>
        </a:p>
      </xdr:txBody>
    </xdr:sp>
    <xdr:clientData/>
  </xdr:twoCellAnchor>
  <xdr:twoCellAnchor editAs="oneCell">
    <xdr:from>
      <xdr:col>15</xdr:col>
      <xdr:colOff>285750</xdr:colOff>
      <xdr:row>0</xdr:row>
      <xdr:rowOff>142876</xdr:rowOff>
    </xdr:from>
    <xdr:to>
      <xdr:col>16</xdr:col>
      <xdr:colOff>740344</xdr:colOff>
      <xdr:row>7</xdr:row>
      <xdr:rowOff>133126</xdr:rowOff>
    </xdr:to>
    <xdr:pic>
      <xdr:nvPicPr>
        <xdr:cNvPr id="10" name="Imagen 9">
          <a:extLst>
            <a:ext uri="{FF2B5EF4-FFF2-40B4-BE49-F238E27FC236}">
              <a16:creationId xmlns:a16="http://schemas.microsoft.com/office/drawing/2014/main" id="{F3C9A05C-FB52-17C9-A5E7-B5854E66775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6002000" y="142876"/>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80" zoomScaleNormal="80" workbookViewId="0">
      <selection activeCell="R43" sqref="R43"/>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8.75" customHeight="1" x14ac:dyDescent="0.25">
      <c r="A1" s="5"/>
      <c r="B1" s="5"/>
      <c r="C1" s="6"/>
      <c r="D1" s="5"/>
      <c r="E1" s="5"/>
      <c r="F1" s="5"/>
      <c r="G1" s="6"/>
      <c r="H1" s="5"/>
      <c r="I1" s="5"/>
      <c r="J1" s="6"/>
      <c r="K1" s="5"/>
      <c r="L1" s="5"/>
      <c r="M1" s="5"/>
      <c r="N1" s="6"/>
      <c r="O1" s="5"/>
      <c r="P1" s="5"/>
      <c r="Q1" s="5"/>
    </row>
    <row r="2" spans="1:18" ht="20.25" x14ac:dyDescent="0.25">
      <c r="A2" s="143" t="s">
        <v>26</v>
      </c>
      <c r="B2" s="143"/>
      <c r="C2" s="143"/>
      <c r="D2" s="143"/>
      <c r="E2" s="143"/>
      <c r="F2" s="143"/>
      <c r="G2" s="143"/>
      <c r="H2" s="143"/>
      <c r="I2" s="143"/>
      <c r="J2" s="143"/>
      <c r="K2" s="143"/>
      <c r="L2" s="143"/>
      <c r="M2" s="143"/>
      <c r="N2" s="143"/>
      <c r="O2" s="143"/>
      <c r="P2" s="143"/>
      <c r="Q2" s="5"/>
    </row>
    <row r="3" spans="1:18" ht="20.25" x14ac:dyDescent="0.25">
      <c r="A3" s="144" t="s">
        <v>72</v>
      </c>
      <c r="B3" s="144"/>
      <c r="C3" s="144"/>
      <c r="D3" s="144"/>
      <c r="E3" s="144"/>
      <c r="F3" s="144"/>
      <c r="G3" s="144"/>
      <c r="H3" s="144"/>
      <c r="I3" s="144"/>
      <c r="J3" s="144"/>
      <c r="K3" s="144"/>
      <c r="L3" s="144"/>
      <c r="M3" s="144"/>
      <c r="N3" s="144"/>
      <c r="O3" s="144"/>
      <c r="P3" s="144"/>
      <c r="Q3" s="5"/>
    </row>
    <row r="4" spans="1:18" ht="20.25" x14ac:dyDescent="0.25">
      <c r="A4" s="145" t="s">
        <v>46</v>
      </c>
      <c r="B4" s="145"/>
      <c r="C4" s="145"/>
      <c r="D4" s="145"/>
      <c r="E4" s="145"/>
      <c r="F4" s="145"/>
      <c r="G4" s="145"/>
      <c r="H4" s="145"/>
      <c r="I4" s="145"/>
      <c r="J4" s="145"/>
      <c r="K4" s="145"/>
      <c r="L4" s="145"/>
      <c r="M4" s="145"/>
      <c r="N4" s="145"/>
      <c r="O4" s="145"/>
      <c r="P4" s="145"/>
      <c r="Q4" s="5"/>
    </row>
    <row r="5" spans="1:18" ht="20.25" x14ac:dyDescent="0.25">
      <c r="A5" s="145" t="s">
        <v>47</v>
      </c>
      <c r="B5" s="145"/>
      <c r="C5" s="145"/>
      <c r="D5" s="145"/>
      <c r="E5" s="145"/>
      <c r="F5" s="145"/>
      <c r="G5" s="145"/>
      <c r="H5" s="145"/>
      <c r="I5" s="145"/>
      <c r="J5" s="145"/>
      <c r="K5" s="145"/>
      <c r="L5" s="145"/>
      <c r="M5" s="145"/>
      <c r="N5" s="145"/>
      <c r="O5" s="145"/>
      <c r="P5" s="145"/>
      <c r="Q5" s="5"/>
    </row>
    <row r="6" spans="1:18" ht="20.25" x14ac:dyDescent="0.25">
      <c r="A6" s="145" t="s">
        <v>48</v>
      </c>
      <c r="B6" s="145"/>
      <c r="C6" s="145"/>
      <c r="D6" s="145"/>
      <c r="E6" s="145"/>
      <c r="F6" s="145"/>
      <c r="G6" s="145"/>
      <c r="H6" s="145"/>
      <c r="I6" s="145"/>
      <c r="J6" s="145"/>
      <c r="K6" s="145"/>
      <c r="L6" s="145"/>
      <c r="M6" s="145"/>
      <c r="N6" s="145"/>
      <c r="O6" s="145"/>
      <c r="P6" s="145"/>
      <c r="Q6" s="5"/>
    </row>
    <row r="7" spans="1:18" ht="20.25" customHeight="1" x14ac:dyDescent="0.25">
      <c r="A7" s="140"/>
      <c r="B7" s="140"/>
      <c r="C7" s="140"/>
      <c r="D7" s="140"/>
      <c r="E7" s="140"/>
      <c r="F7" s="140"/>
      <c r="G7" s="140"/>
      <c r="H7" s="140"/>
      <c r="I7" s="140"/>
      <c r="J7" s="140"/>
      <c r="K7" s="140"/>
      <c r="L7" s="140"/>
      <c r="M7" s="140"/>
      <c r="N7" s="140"/>
      <c r="O7" s="140"/>
      <c r="P7" s="140"/>
      <c r="Q7" s="140"/>
    </row>
    <row r="8" spans="1:18" ht="16.5" customHeight="1" thickBot="1" x14ac:dyDescent="0.3">
      <c r="A8" s="140"/>
      <c r="B8" s="140"/>
      <c r="C8" s="140"/>
      <c r="D8" s="140"/>
      <c r="E8" s="140"/>
      <c r="F8" s="140"/>
      <c r="G8" s="140"/>
      <c r="H8" s="140"/>
      <c r="I8" s="140"/>
      <c r="J8" s="140"/>
      <c r="K8" s="140"/>
      <c r="L8" s="140"/>
      <c r="M8" s="140"/>
      <c r="N8" s="140"/>
      <c r="O8" s="140"/>
      <c r="P8" s="140"/>
      <c r="Q8" s="140"/>
    </row>
    <row r="9" spans="1:18" ht="52.5" customHeight="1" thickBot="1" x14ac:dyDescent="0.3">
      <c r="A9" s="129" t="s">
        <v>39</v>
      </c>
      <c r="B9" s="130"/>
      <c r="C9" s="5"/>
      <c r="D9" s="84" t="s">
        <v>45</v>
      </c>
      <c r="E9" s="85"/>
      <c r="F9" s="86"/>
      <c r="G9" s="3"/>
      <c r="H9" s="84" t="s">
        <v>62</v>
      </c>
      <c r="I9" s="86"/>
      <c r="J9" s="3"/>
      <c r="K9" s="135" t="s">
        <v>63</v>
      </c>
      <c r="L9" s="135"/>
      <c r="M9" s="135"/>
      <c r="N9" s="3"/>
      <c r="O9" s="98" t="s">
        <v>14</v>
      </c>
      <c r="P9" s="104"/>
      <c r="Q9" s="104"/>
    </row>
    <row r="10" spans="1:18" ht="44.25" customHeight="1" x14ac:dyDescent="0.25">
      <c r="A10" s="89" t="s">
        <v>0</v>
      </c>
      <c r="B10" s="132" t="s">
        <v>1</v>
      </c>
      <c r="C10" s="5"/>
      <c r="D10" s="105" t="s">
        <v>49</v>
      </c>
      <c r="E10" s="106"/>
      <c r="F10" s="7">
        <v>15409705</v>
      </c>
      <c r="G10" s="8"/>
      <c r="H10" s="26" t="s">
        <v>8</v>
      </c>
      <c r="I10" s="11">
        <f>Q13+Q14+Q15</f>
        <v>1654027.25</v>
      </c>
      <c r="J10" s="9"/>
      <c r="K10" s="138" t="s">
        <v>35</v>
      </c>
      <c r="L10" s="138"/>
      <c r="M10" s="139">
        <f>I10+I11+I12+I13+I14</f>
        <v>2132625.83</v>
      </c>
      <c r="N10" s="9"/>
      <c r="O10" s="146" t="s">
        <v>52</v>
      </c>
      <c r="P10" s="147"/>
      <c r="Q10" s="10">
        <v>11381261</v>
      </c>
    </row>
    <row r="11" spans="1:18" ht="45" customHeight="1" x14ac:dyDescent="0.25">
      <c r="A11" s="131"/>
      <c r="B11" s="88"/>
      <c r="C11" s="5"/>
      <c r="D11" s="105" t="s">
        <v>50</v>
      </c>
      <c r="E11" s="106"/>
      <c r="F11" s="7">
        <v>7690295</v>
      </c>
      <c r="G11" s="8"/>
      <c r="H11" s="26" t="s">
        <v>9</v>
      </c>
      <c r="I11" s="11">
        <v>372923.65</v>
      </c>
      <c r="J11" s="9"/>
      <c r="K11" s="138"/>
      <c r="L11" s="138"/>
      <c r="M11" s="139"/>
      <c r="N11" s="6"/>
      <c r="O11" s="105" t="s">
        <v>53</v>
      </c>
      <c r="P11" s="106"/>
      <c r="Q11" s="11">
        <v>6650916</v>
      </c>
    </row>
    <row r="12" spans="1:18" ht="45" customHeight="1" x14ac:dyDescent="0.25">
      <c r="A12" s="89" t="s">
        <v>2</v>
      </c>
      <c r="B12" s="87" t="s">
        <v>3</v>
      </c>
      <c r="C12" s="5"/>
      <c r="D12" s="105" t="s">
        <v>51</v>
      </c>
      <c r="E12" s="106"/>
      <c r="F12" s="7">
        <v>7900000</v>
      </c>
      <c r="G12" s="8"/>
      <c r="H12" s="26" t="s">
        <v>10</v>
      </c>
      <c r="I12" s="11">
        <v>75686.97</v>
      </c>
      <c r="J12" s="9"/>
      <c r="K12" s="135" t="s">
        <v>64</v>
      </c>
      <c r="L12" s="135"/>
      <c r="M12" s="135"/>
      <c r="N12" s="6"/>
      <c r="O12" s="105" t="s">
        <v>54</v>
      </c>
      <c r="P12" s="106"/>
      <c r="Q12" s="11">
        <v>6725552</v>
      </c>
    </row>
    <row r="13" spans="1:18" ht="63" customHeight="1" x14ac:dyDescent="0.25">
      <c r="A13" s="131"/>
      <c r="B13" s="88"/>
      <c r="C13" s="5"/>
      <c r="D13" s="133" t="s">
        <v>56</v>
      </c>
      <c r="E13" s="134"/>
      <c r="F13" s="14">
        <v>1058952.49</v>
      </c>
      <c r="G13" s="8"/>
      <c r="H13" s="26" t="s">
        <v>11</v>
      </c>
      <c r="I13" s="11">
        <v>29987.96</v>
      </c>
      <c r="J13" s="9"/>
      <c r="K13" s="138" t="s">
        <v>13</v>
      </c>
      <c r="L13" s="138"/>
      <c r="M13" s="139">
        <f>M10</f>
        <v>2132625.83</v>
      </c>
      <c r="N13" s="6"/>
      <c r="O13" s="136" t="s">
        <v>65</v>
      </c>
      <c r="P13" s="137"/>
      <c r="Q13" s="15">
        <v>775488.76</v>
      </c>
    </row>
    <row r="14" spans="1:18" ht="73.5" customHeight="1" x14ac:dyDescent="0.25">
      <c r="A14" s="89" t="s">
        <v>4</v>
      </c>
      <c r="B14" s="87" t="s">
        <v>5</v>
      </c>
      <c r="C14" s="5"/>
      <c r="D14" s="133" t="s">
        <v>57</v>
      </c>
      <c r="E14" s="134"/>
      <c r="F14" s="14">
        <v>539353.96</v>
      </c>
      <c r="G14" s="8"/>
      <c r="H14" s="26" t="s">
        <v>12</v>
      </c>
      <c r="I14" s="11">
        <v>0</v>
      </c>
      <c r="J14" s="9"/>
      <c r="K14" s="138"/>
      <c r="L14" s="138"/>
      <c r="M14" s="139"/>
      <c r="N14" s="6"/>
      <c r="O14" s="136" t="s">
        <v>66</v>
      </c>
      <c r="P14" s="137"/>
      <c r="Q14" s="15">
        <v>428049.22</v>
      </c>
    </row>
    <row r="15" spans="1:18" ht="59.25" customHeight="1" x14ac:dyDescent="0.25">
      <c r="A15" s="131"/>
      <c r="B15" s="88"/>
      <c r="C15" s="5"/>
      <c r="D15" s="133" t="s">
        <v>58</v>
      </c>
      <c r="E15" s="134"/>
      <c r="F15" s="14">
        <v>534319.38</v>
      </c>
      <c r="G15" s="8"/>
      <c r="J15" s="3"/>
      <c r="K15" s="5"/>
      <c r="L15" s="5"/>
      <c r="M15" s="5"/>
      <c r="N15" s="6"/>
      <c r="O15" s="136" t="s">
        <v>67</v>
      </c>
      <c r="P15" s="137"/>
      <c r="Q15" s="15">
        <v>450489.27</v>
      </c>
      <c r="R15" s="27"/>
    </row>
    <row r="16" spans="1:18" ht="61.5" customHeight="1" x14ac:dyDescent="0.25">
      <c r="A16" s="89" t="s">
        <v>32</v>
      </c>
      <c r="B16" s="87" t="s">
        <v>34</v>
      </c>
      <c r="C16" s="5"/>
      <c r="D16" s="105" t="s">
        <v>59</v>
      </c>
      <c r="E16" s="106"/>
      <c r="F16" s="16">
        <f>F13/F10</f>
        <v>6.8719841813973725E-2</v>
      </c>
      <c r="G16" s="8"/>
      <c r="J16" s="9"/>
      <c r="K16" s="5"/>
      <c r="L16" s="5"/>
      <c r="M16" s="5"/>
      <c r="N16" s="6"/>
      <c r="O16" s="105" t="s">
        <v>68</v>
      </c>
      <c r="P16" s="106"/>
      <c r="Q16" s="16">
        <f>Q13/Q10</f>
        <v>6.8137332058372094E-2</v>
      </c>
      <c r="R16" s="27"/>
    </row>
    <row r="17" spans="1:17" ht="66.75" customHeight="1" x14ac:dyDescent="0.25">
      <c r="A17" s="131"/>
      <c r="B17" s="88"/>
      <c r="C17" s="5"/>
      <c r="D17" s="105" t="s">
        <v>60</v>
      </c>
      <c r="E17" s="106"/>
      <c r="F17" s="16">
        <f t="shared" ref="F17:F18" si="0">F14/F11</f>
        <v>7.0134365456721748E-2</v>
      </c>
      <c r="G17" s="17"/>
      <c r="J17" s="9"/>
      <c r="K17" s="5"/>
      <c r="L17" s="5"/>
      <c r="M17" s="5"/>
      <c r="N17" s="6"/>
      <c r="O17" s="105" t="s">
        <v>69</v>
      </c>
      <c r="P17" s="106"/>
      <c r="Q17" s="16">
        <f>Q14/Q11</f>
        <v>6.4359438609659175E-2</v>
      </c>
    </row>
    <row r="18" spans="1:17" ht="66" customHeight="1" thickBot="1" x14ac:dyDescent="0.3">
      <c r="A18" s="89" t="s">
        <v>6</v>
      </c>
      <c r="B18" s="87" t="s">
        <v>7</v>
      </c>
      <c r="C18" s="5"/>
      <c r="D18" s="105" t="s">
        <v>61</v>
      </c>
      <c r="E18" s="106"/>
      <c r="F18" s="113">
        <f t="shared" si="0"/>
        <v>6.7635364556962022E-2</v>
      </c>
      <c r="G18" s="17"/>
      <c r="J18" s="9"/>
      <c r="K18" s="5"/>
      <c r="L18" s="5"/>
      <c r="M18" s="5"/>
      <c r="N18" s="6"/>
      <c r="O18" s="111" t="s">
        <v>70</v>
      </c>
      <c r="P18" s="112"/>
      <c r="Q18" s="18">
        <f>Q15/Q12</f>
        <v>6.6981754062714852E-2</v>
      </c>
    </row>
    <row r="19" spans="1:17" ht="45" customHeight="1" thickBot="1" x14ac:dyDescent="0.3">
      <c r="A19" s="90"/>
      <c r="B19" s="91"/>
      <c r="C19" s="5"/>
      <c r="D19" s="111"/>
      <c r="E19" s="112"/>
      <c r="F19" s="114"/>
      <c r="G19" s="5"/>
      <c r="J19" s="6"/>
      <c r="K19" s="5"/>
      <c r="L19" s="5"/>
      <c r="M19" s="5"/>
      <c r="N19" s="6"/>
      <c r="O19" s="85" t="s">
        <v>44</v>
      </c>
      <c r="P19" s="85"/>
      <c r="Q19" s="85"/>
    </row>
    <row r="20" spans="1:17" ht="17.25" customHeight="1" thickBot="1" x14ac:dyDescent="0.3">
      <c r="A20" s="5"/>
      <c r="B20" s="5"/>
      <c r="C20" s="5"/>
      <c r="D20" s="5"/>
      <c r="E20" s="5"/>
      <c r="F20" s="5"/>
      <c r="G20" s="5"/>
      <c r="H20" s="5"/>
      <c r="I20" s="5"/>
      <c r="J20" s="6"/>
      <c r="K20" s="5"/>
      <c r="L20" s="5"/>
      <c r="M20" s="5"/>
      <c r="N20" s="6"/>
      <c r="O20" s="107"/>
      <c r="P20" s="107"/>
      <c r="Q20" s="107"/>
    </row>
    <row r="21" spans="1:17" ht="34.5" customHeight="1" thickBot="1" x14ac:dyDescent="0.3">
      <c r="A21" s="84" t="s">
        <v>15</v>
      </c>
      <c r="B21" s="86"/>
      <c r="C21" s="19"/>
      <c r="D21" s="108" t="s">
        <v>18</v>
      </c>
      <c r="E21" s="109"/>
      <c r="F21" s="110" t="s">
        <v>19</v>
      </c>
      <c r="G21" s="110"/>
      <c r="H21" s="110"/>
      <c r="I21" s="47" t="s">
        <v>20</v>
      </c>
      <c r="J21" s="19"/>
      <c r="K21" s="5"/>
      <c r="L21" s="5"/>
      <c r="M21" s="5"/>
      <c r="N21" s="6"/>
      <c r="O21" s="116" t="s">
        <v>22</v>
      </c>
      <c r="P21" s="117"/>
      <c r="Q21" s="66">
        <v>65</v>
      </c>
    </row>
    <row r="22" spans="1:17" ht="24" customHeight="1" thickBot="1" x14ac:dyDescent="0.3">
      <c r="A22" s="98"/>
      <c r="B22" s="99"/>
      <c r="C22" s="6"/>
      <c r="D22" s="108"/>
      <c r="E22" s="110"/>
      <c r="F22" s="110">
        <v>2026</v>
      </c>
      <c r="G22" s="110"/>
      <c r="H22" s="110"/>
      <c r="I22" s="46"/>
      <c r="J22" s="6"/>
      <c r="K22" s="5"/>
      <c r="L22" s="5"/>
      <c r="M22" s="5"/>
      <c r="N22" s="6"/>
      <c r="O22" s="73" t="s">
        <v>23</v>
      </c>
      <c r="P22" s="74"/>
      <c r="Q22" s="62">
        <v>36</v>
      </c>
    </row>
    <row r="23" spans="1:17" ht="24.75" hidden="1" customHeight="1" x14ac:dyDescent="0.25">
      <c r="A23" s="35"/>
      <c r="B23" s="36"/>
      <c r="C23" s="6"/>
      <c r="D23" s="12"/>
      <c r="E23" s="5"/>
      <c r="F23" s="5"/>
      <c r="G23" s="6"/>
      <c r="H23" s="5"/>
      <c r="I23" s="13"/>
      <c r="J23" s="6"/>
      <c r="K23" s="5"/>
      <c r="L23" s="5"/>
      <c r="M23" s="5"/>
      <c r="N23" s="6"/>
      <c r="O23" s="122" t="s">
        <v>25</v>
      </c>
      <c r="P23" s="123"/>
      <c r="Q23" s="124"/>
    </row>
    <row r="24" spans="1:17" ht="24.75" hidden="1" customHeight="1" x14ac:dyDescent="0.25">
      <c r="A24" s="35"/>
      <c r="B24" s="36"/>
      <c r="C24" s="6"/>
      <c r="D24" s="12"/>
      <c r="E24" s="5"/>
      <c r="F24" s="5"/>
      <c r="G24" s="6"/>
      <c r="H24" s="5"/>
      <c r="I24" s="13"/>
      <c r="J24" s="6"/>
      <c r="K24" s="5"/>
      <c r="L24" s="5"/>
      <c r="M24" s="5"/>
      <c r="N24" s="6"/>
      <c r="O24" s="120" t="s">
        <v>22</v>
      </c>
      <c r="P24" s="121"/>
      <c r="Q24" s="21">
        <v>19</v>
      </c>
    </row>
    <row r="25" spans="1:17" ht="32.25" customHeight="1" x14ac:dyDescent="0.25">
      <c r="A25" s="40" t="s">
        <v>29</v>
      </c>
      <c r="B25" s="41" t="s">
        <v>33</v>
      </c>
      <c r="C25" s="22"/>
      <c r="D25" s="100">
        <v>15409705</v>
      </c>
      <c r="E25" s="101"/>
      <c r="F25" s="101">
        <v>2151884.2999999998</v>
      </c>
      <c r="G25" s="101"/>
      <c r="H25" s="101"/>
      <c r="I25" s="42">
        <f>F25/D25</f>
        <v>0.13964474336140761</v>
      </c>
      <c r="J25" s="43"/>
      <c r="K25" s="44"/>
      <c r="L25" s="44"/>
      <c r="M25" s="44"/>
      <c r="N25" s="6"/>
      <c r="O25" s="118" t="s">
        <v>24</v>
      </c>
      <c r="P25" s="119"/>
      <c r="Q25" s="63">
        <v>42</v>
      </c>
    </row>
    <row r="26" spans="1:17" ht="32.25" customHeight="1" thickBot="1" x14ac:dyDescent="0.3">
      <c r="A26" s="23" t="s">
        <v>30</v>
      </c>
      <c r="B26" s="24" t="s">
        <v>16</v>
      </c>
      <c r="C26" s="43"/>
      <c r="D26" s="100">
        <v>7690295</v>
      </c>
      <c r="E26" s="101"/>
      <c r="F26" s="101">
        <v>1133457.68</v>
      </c>
      <c r="G26" s="101"/>
      <c r="H26" s="101"/>
      <c r="I26" s="42">
        <f t="shared" ref="I26:I27" si="1">F26/D26</f>
        <v>0.14738806248654959</v>
      </c>
      <c r="J26" s="43"/>
      <c r="K26" s="44"/>
      <c r="L26" s="44"/>
      <c r="M26" s="44"/>
      <c r="N26" s="6"/>
      <c r="O26" s="98" t="s">
        <v>27</v>
      </c>
      <c r="P26" s="104"/>
      <c r="Q26" s="104"/>
    </row>
    <row r="27" spans="1:17" ht="32.25" customHeight="1" thickBot="1" x14ac:dyDescent="0.3">
      <c r="A27" s="80" t="s">
        <v>31</v>
      </c>
      <c r="B27" s="82" t="s">
        <v>17</v>
      </c>
      <c r="C27" s="43"/>
      <c r="D27" s="102">
        <v>7900000</v>
      </c>
      <c r="E27" s="103"/>
      <c r="F27" s="103">
        <v>1229520.5900000001</v>
      </c>
      <c r="G27" s="103"/>
      <c r="H27" s="103"/>
      <c r="I27" s="45">
        <f t="shared" si="1"/>
        <v>0.15563551772151898</v>
      </c>
      <c r="J27" s="43"/>
      <c r="K27" s="44"/>
      <c r="L27" s="44"/>
      <c r="M27" s="44"/>
      <c r="N27" s="6"/>
      <c r="O27" s="127" t="s">
        <v>22</v>
      </c>
      <c r="P27" s="128"/>
      <c r="Q27" s="65">
        <v>1</v>
      </c>
    </row>
    <row r="28" spans="1:17" ht="24.95" customHeight="1" thickBot="1" x14ac:dyDescent="0.3">
      <c r="A28" s="81"/>
      <c r="B28" s="83"/>
      <c r="C28" s="44"/>
      <c r="D28" s="75">
        <f>SUM(D25:E27)</f>
        <v>31000000</v>
      </c>
      <c r="E28" s="76"/>
      <c r="F28" s="77">
        <f>SUM(F25:H27)</f>
        <v>4514862.5699999994</v>
      </c>
      <c r="G28" s="77"/>
      <c r="H28" s="77"/>
      <c r="I28" s="49">
        <f>F28/D28</f>
        <v>0.14564072806451611</v>
      </c>
      <c r="J28" s="44"/>
      <c r="K28" s="44"/>
      <c r="L28" s="44"/>
      <c r="M28" s="44"/>
      <c r="N28" s="6"/>
      <c r="O28" s="73" t="s">
        <v>23</v>
      </c>
      <c r="P28" s="74"/>
      <c r="Q28" s="61">
        <v>0</v>
      </c>
    </row>
    <row r="29" spans="1:17" ht="29.25" customHeight="1" thickBot="1" x14ac:dyDescent="0.3">
      <c r="A29" s="92" t="s">
        <v>71</v>
      </c>
      <c r="B29" s="93"/>
      <c r="C29" s="93"/>
      <c r="D29" s="93"/>
      <c r="E29" s="93"/>
      <c r="F29" s="93"/>
      <c r="G29" s="93"/>
      <c r="H29" s="93"/>
      <c r="I29" s="93"/>
      <c r="J29" s="93"/>
      <c r="K29" s="93"/>
      <c r="L29" s="93"/>
      <c r="M29" s="94"/>
      <c r="N29" s="6"/>
      <c r="O29" s="78" t="s">
        <v>24</v>
      </c>
      <c r="P29" s="79"/>
      <c r="Q29" s="64">
        <v>0</v>
      </c>
    </row>
    <row r="30" spans="1:17" ht="59.25" customHeight="1" thickBot="1" x14ac:dyDescent="0.3">
      <c r="A30" s="95" t="s">
        <v>76</v>
      </c>
      <c r="B30" s="96"/>
      <c r="C30" s="96"/>
      <c r="D30" s="96"/>
      <c r="E30" s="96"/>
      <c r="F30" s="96"/>
      <c r="G30" s="96"/>
      <c r="H30" s="96"/>
      <c r="I30" s="96"/>
      <c r="J30" s="96"/>
      <c r="K30" s="96"/>
      <c r="L30" s="96"/>
      <c r="M30" s="97"/>
      <c r="N30" s="6"/>
      <c r="O30" s="84" t="s">
        <v>28</v>
      </c>
      <c r="P30" s="85"/>
      <c r="Q30" s="86"/>
    </row>
    <row r="31" spans="1:17" ht="48.75" customHeight="1" x14ac:dyDescent="0.25">
      <c r="A31" s="67" t="s">
        <v>77</v>
      </c>
      <c r="B31" s="68"/>
      <c r="C31" s="68"/>
      <c r="D31" s="68"/>
      <c r="E31" s="68"/>
      <c r="F31" s="68"/>
      <c r="G31" s="68"/>
      <c r="H31" s="68"/>
      <c r="I31" s="68"/>
      <c r="J31" s="68"/>
      <c r="K31" s="68"/>
      <c r="L31" s="68"/>
      <c r="M31" s="69"/>
      <c r="N31" s="6"/>
      <c r="O31" s="127" t="s">
        <v>22</v>
      </c>
      <c r="P31" s="128"/>
      <c r="Q31" s="61">
        <v>1</v>
      </c>
    </row>
    <row r="32" spans="1:17" ht="37.5" customHeight="1" x14ac:dyDescent="0.25">
      <c r="A32" s="70" t="s">
        <v>74</v>
      </c>
      <c r="B32" s="71"/>
      <c r="C32" s="71"/>
      <c r="D32" s="71"/>
      <c r="E32" s="71"/>
      <c r="F32" s="71"/>
      <c r="G32" s="71"/>
      <c r="H32" s="71"/>
      <c r="I32" s="71"/>
      <c r="J32" s="71"/>
      <c r="K32" s="71"/>
      <c r="L32" s="71"/>
      <c r="M32" s="72"/>
      <c r="N32" s="6"/>
      <c r="O32" s="73" t="s">
        <v>23</v>
      </c>
      <c r="P32" s="74"/>
      <c r="Q32" s="20">
        <v>0</v>
      </c>
    </row>
    <row r="33" spans="1:17" ht="46.5" customHeight="1" x14ac:dyDescent="0.25">
      <c r="A33" s="67" t="s">
        <v>73</v>
      </c>
      <c r="B33" s="68"/>
      <c r="C33" s="68"/>
      <c r="D33" s="68"/>
      <c r="E33" s="68"/>
      <c r="F33" s="68"/>
      <c r="G33" s="68"/>
      <c r="H33" s="68"/>
      <c r="I33" s="68"/>
      <c r="J33" s="68"/>
      <c r="K33" s="68"/>
      <c r="L33" s="68"/>
      <c r="M33" s="69"/>
      <c r="N33" s="6"/>
      <c r="O33" s="73" t="s">
        <v>24</v>
      </c>
      <c r="P33" s="74"/>
      <c r="Q33" s="141">
        <v>0</v>
      </c>
    </row>
    <row r="34" spans="1:17" ht="53.25" customHeight="1" thickBot="1" x14ac:dyDescent="0.3">
      <c r="A34" s="95" t="s">
        <v>75</v>
      </c>
      <c r="B34" s="96"/>
      <c r="C34" s="96"/>
      <c r="D34" s="96"/>
      <c r="E34" s="96"/>
      <c r="F34" s="96"/>
      <c r="G34" s="96"/>
      <c r="H34" s="96"/>
      <c r="I34" s="96"/>
      <c r="J34" s="96"/>
      <c r="K34" s="96"/>
      <c r="L34" s="96"/>
      <c r="M34" s="97"/>
      <c r="N34" s="48"/>
      <c r="O34" s="78"/>
      <c r="P34" s="79"/>
      <c r="Q34" s="142"/>
    </row>
    <row r="35" spans="1:17" ht="18.75" x14ac:dyDescent="0.3">
      <c r="B35" s="4"/>
      <c r="C35" s="4"/>
      <c r="D35" s="4"/>
      <c r="E35" s="4"/>
      <c r="I35" s="48"/>
      <c r="J35" s="48"/>
      <c r="K35" s="48"/>
      <c r="L35" s="48"/>
      <c r="M35" s="48"/>
      <c r="N35" s="48"/>
      <c r="O35" s="48"/>
    </row>
    <row r="36" spans="1:17" x14ac:dyDescent="0.25">
      <c r="B36" s="1"/>
      <c r="D36" s="1"/>
      <c r="E36" s="1"/>
      <c r="L36" t="s">
        <v>55</v>
      </c>
    </row>
    <row r="37" spans="1:17" x14ac:dyDescent="0.25">
      <c r="B37" s="1"/>
      <c r="D37" s="1"/>
      <c r="E37" s="1"/>
    </row>
    <row r="38" spans="1:17" x14ac:dyDescent="0.25">
      <c r="B38" s="1"/>
      <c r="D38" s="1"/>
      <c r="E38" s="1"/>
    </row>
    <row r="39" spans="1:17" x14ac:dyDescent="0.25">
      <c r="B39" s="1"/>
      <c r="D39" s="1"/>
      <c r="E39" s="1"/>
    </row>
    <row r="44" spans="1:17" x14ac:dyDescent="0.25">
      <c r="O44" s="125" t="s">
        <v>21</v>
      </c>
      <c r="P44" s="126"/>
      <c r="Q44" s="126"/>
    </row>
    <row r="45" spans="1:17" x14ac:dyDescent="0.25">
      <c r="O45" s="2"/>
      <c r="P45" s="2"/>
      <c r="Q45" s="2"/>
    </row>
    <row r="46" spans="1:17" x14ac:dyDescent="0.25">
      <c r="O46" s="2"/>
      <c r="P46" s="2"/>
      <c r="Q46" s="2"/>
    </row>
    <row r="47" spans="1:17" x14ac:dyDescent="0.25">
      <c r="O47" s="2"/>
      <c r="P47" s="2"/>
      <c r="Q47" s="2"/>
    </row>
    <row r="48" spans="1:17" x14ac:dyDescent="0.25">
      <c r="O48" s="115"/>
      <c r="P48" s="115"/>
      <c r="Q48" s="115"/>
    </row>
    <row r="49" spans="15:17" x14ac:dyDescent="0.25">
      <c r="O49" s="115"/>
      <c r="P49" s="115"/>
      <c r="Q49" s="115"/>
    </row>
    <row r="50" spans="15:17" x14ac:dyDescent="0.25">
      <c r="O50" s="115"/>
      <c r="P50" s="115"/>
      <c r="Q50" s="115"/>
    </row>
    <row r="51" spans="15:17" x14ac:dyDescent="0.25">
      <c r="O51" s="2"/>
      <c r="P51" s="2"/>
      <c r="Q51" s="2"/>
    </row>
    <row r="52" spans="15:17" x14ac:dyDescent="0.25">
      <c r="O52" s="2"/>
      <c r="P52" s="2"/>
      <c r="Q52" s="2"/>
    </row>
  </sheetData>
  <mergeCells count="85">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O11:P11"/>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pageMargins left="0.59055118110236227" right="0.59055118110236227" top="0.59055118110236227" bottom="0.59055118110236227" header="0.31496062992125984" footer="0.31496062992125984"/>
  <pageSetup scale="41"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zoomScale="145" zoomScaleNormal="145" workbookViewId="0">
      <selection activeCell="G13" sqref="G13"/>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4" t="s">
        <v>36</v>
      </c>
      <c r="C3" s="85" t="s">
        <v>37</v>
      </c>
      <c r="D3" s="86" t="s">
        <v>20</v>
      </c>
      <c r="H3" t="s">
        <v>38</v>
      </c>
      <c r="I3" s="39">
        <f>B8</f>
        <v>31000000</v>
      </c>
    </row>
    <row r="4" spans="1:14" ht="15" customHeight="1" x14ac:dyDescent="0.25">
      <c r="B4" s="98"/>
      <c r="C4" s="104"/>
      <c r="D4" s="99"/>
      <c r="F4">
        <v>2025</v>
      </c>
      <c r="H4" t="s">
        <v>37</v>
      </c>
      <c r="I4" s="39">
        <f>C8</f>
        <v>4514862.5699999994</v>
      </c>
    </row>
    <row r="5" spans="1:14" ht="15.75" customHeight="1" x14ac:dyDescent="0.25">
      <c r="A5" s="23">
        <v>67</v>
      </c>
      <c r="B5" s="28">
        <f>Hoja1!D25</f>
        <v>15409705</v>
      </c>
      <c r="C5" s="29">
        <f>Hoja1!F25</f>
        <v>2151884.2999999998</v>
      </c>
      <c r="D5" s="30">
        <f>C5/B5</f>
        <v>0.13964474336140761</v>
      </c>
      <c r="N5" s="39"/>
    </row>
    <row r="6" spans="1:14" ht="15.75" x14ac:dyDescent="0.25">
      <c r="A6" s="23">
        <v>68</v>
      </c>
      <c r="B6" s="28">
        <f>Hoja1!D26</f>
        <v>7690295</v>
      </c>
      <c r="C6" s="29">
        <f>Hoja1!F26</f>
        <v>1133457.68</v>
      </c>
      <c r="D6" s="30">
        <f>C6/B6</f>
        <v>0.14738806248654959</v>
      </c>
    </row>
    <row r="7" spans="1:14" ht="16.5" thickBot="1" x14ac:dyDescent="0.3">
      <c r="A7" s="25">
        <v>69</v>
      </c>
      <c r="B7" s="31">
        <f>Hoja1!D27</f>
        <v>7900000</v>
      </c>
      <c r="C7" s="32">
        <f>Hoja1!F27</f>
        <v>1229520.5900000001</v>
      </c>
      <c r="D7" s="38">
        <f>C7/B7</f>
        <v>0.15563551772151898</v>
      </c>
    </row>
    <row r="8" spans="1:14" ht="16.5" thickBot="1" x14ac:dyDescent="0.3">
      <c r="B8" s="33">
        <f>SUM(B5:B7)</f>
        <v>31000000</v>
      </c>
      <c r="C8" s="37">
        <f>SUM(C5:C7)</f>
        <v>4514862.5699999994</v>
      </c>
      <c r="D8" s="34">
        <f>C8/B8</f>
        <v>0.14564072806451611</v>
      </c>
    </row>
    <row r="41" spans="1:4" ht="60" x14ac:dyDescent="0.25">
      <c r="A41" s="52"/>
      <c r="B41" s="52" t="s">
        <v>40</v>
      </c>
      <c r="C41" s="52" t="s">
        <v>41</v>
      </c>
      <c r="D41" s="53" t="s">
        <v>42</v>
      </c>
    </row>
    <row r="42" spans="1:4" x14ac:dyDescent="0.25">
      <c r="A42" s="52" t="s">
        <v>22</v>
      </c>
      <c r="B42" s="56">
        <f>Hoja1!F10</f>
        <v>15409705</v>
      </c>
      <c r="C42" s="58">
        <f>Hoja1!F13</f>
        <v>1058952.49</v>
      </c>
      <c r="D42" s="54">
        <f>C42/B42</f>
        <v>6.8719841813973725E-2</v>
      </c>
    </row>
    <row r="43" spans="1:4" x14ac:dyDescent="0.25">
      <c r="A43" s="52" t="s">
        <v>23</v>
      </c>
      <c r="B43" s="56">
        <f>Hoja1!F11</f>
        <v>7690295</v>
      </c>
      <c r="C43" s="58">
        <f>Hoja1!F14</f>
        <v>539353.96</v>
      </c>
      <c r="D43" s="54">
        <f t="shared" ref="D43:D44" si="0">C43/B43</f>
        <v>7.0134365456721748E-2</v>
      </c>
    </row>
    <row r="44" spans="1:4" x14ac:dyDescent="0.25">
      <c r="A44" s="52" t="s">
        <v>24</v>
      </c>
      <c r="B44" s="56">
        <f>Hoja1!F12</f>
        <v>7900000</v>
      </c>
      <c r="C44" s="58">
        <f>Hoja1!F15</f>
        <v>534319.38</v>
      </c>
      <c r="D44" s="54">
        <f t="shared" si="0"/>
        <v>6.7635364556962022E-2</v>
      </c>
    </row>
    <row r="45" spans="1:4" x14ac:dyDescent="0.25">
      <c r="B45" s="57">
        <f>SUM(B42:B44)</f>
        <v>31000000</v>
      </c>
      <c r="C45" s="57">
        <f>SUM(C42:C44)</f>
        <v>2132625.83</v>
      </c>
      <c r="D45" s="55">
        <f>SUM(D42:D44)/3</f>
        <v>6.8829857275885822E-2</v>
      </c>
    </row>
    <row r="51" spans="1:4" ht="45" x14ac:dyDescent="0.25">
      <c r="B51" t="s">
        <v>40</v>
      </c>
      <c r="C51" t="s">
        <v>41</v>
      </c>
      <c r="D51" s="50" t="s">
        <v>43</v>
      </c>
    </row>
    <row r="52" spans="1:4" x14ac:dyDescent="0.25">
      <c r="A52" t="s">
        <v>22</v>
      </c>
      <c r="B52" s="39">
        <f>Hoja1!D25</f>
        <v>15409705</v>
      </c>
      <c r="C52" s="59">
        <f>Hoja1!F25</f>
        <v>2151884.2999999998</v>
      </c>
      <c r="D52" s="51">
        <f>C52/B52</f>
        <v>0.13964474336140761</v>
      </c>
    </row>
    <row r="53" spans="1:4" x14ac:dyDescent="0.25">
      <c r="A53" t="s">
        <v>23</v>
      </c>
      <c r="B53" s="39">
        <f>Hoja1!D26</f>
        <v>7690295</v>
      </c>
      <c r="C53" s="59">
        <f>Hoja1!F26</f>
        <v>1133457.68</v>
      </c>
      <c r="D53" s="51">
        <f>C53/B53</f>
        <v>0.14738806248654959</v>
      </c>
    </row>
    <row r="54" spans="1:4" x14ac:dyDescent="0.25">
      <c r="A54" t="s">
        <v>24</v>
      </c>
      <c r="B54" s="39">
        <f>Hoja1!D27</f>
        <v>7900000</v>
      </c>
      <c r="C54" s="59">
        <f>Hoja1!F27</f>
        <v>1229520.5900000001</v>
      </c>
      <c r="D54" s="51">
        <f>C54/B54</f>
        <v>0.15563551772151898</v>
      </c>
    </row>
    <row r="55" spans="1:4" x14ac:dyDescent="0.25">
      <c r="B55" s="39">
        <f>SUM(B52:B54)</f>
        <v>31000000</v>
      </c>
      <c r="C55" s="39">
        <f>SUM(C52:C54)</f>
        <v>4514862.5699999994</v>
      </c>
      <c r="D55" s="51">
        <f>C55/B55</f>
        <v>0.14564072806451611</v>
      </c>
    </row>
    <row r="56" spans="1:4" x14ac:dyDescent="0.25">
      <c r="D56" s="60">
        <f>(D52+D53+D54)/3</f>
        <v>0.14755610785649206</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2026-03-06T16:45:46Z</cp:lastPrinted>
  <dcterms:created xsi:type="dcterms:W3CDTF">2025-07-01T16:17:00Z</dcterms:created>
  <dcterms:modified xsi:type="dcterms:W3CDTF">2026-03-06T16:46:20Z</dcterms:modified>
</cp:coreProperties>
</file>