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cursos Humanos\3. DEPARTAMENTO DE GESTIÓN DE PERSONAL\2026\UIP\09Septiembre\"/>
    </mc:Choice>
  </mc:AlternateContent>
  <xr:revisionPtr revIDLastSave="0" documentId="13_ncr:1_{644ADADF-B746-4D5D-8CBB-D7BCEC111509}" xr6:coauthVersionLast="47" xr6:coauthVersionMax="47" xr10:uidLastSave="{00000000-0000-0000-0000-000000000000}"/>
  <bookViews>
    <workbookView xWindow="-120" yWindow="-120" windowWidth="29040" windowHeight="15720" xr2:uid="{A7AE750F-7C49-41C9-8B74-3BE6B2D3850A}"/>
  </bookViews>
  <sheets>
    <sheet name="IGSNS" sheetId="2" r:id="rId1"/>
  </sheets>
  <definedNames>
    <definedName name="_xlnm._FilterDatabase" localSheetId="0" hidden="1">IGSNS!$A$7:$J$71</definedName>
    <definedName name="_xlnm.Print_Area" localSheetId="0">IGSNS!$A$1:$M$70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" i="2" l="1"/>
  <c r="L56" i="2"/>
  <c r="L54" i="2"/>
  <c r="H30" i="2" l="1"/>
  <c r="D47" i="2" l="1"/>
  <c r="E47" i="2"/>
  <c r="G47" i="2"/>
  <c r="H47" i="2"/>
  <c r="I47" i="2"/>
  <c r="H32" i="2"/>
  <c r="H31" i="2"/>
  <c r="H29" i="2"/>
  <c r="H28" i="2"/>
  <c r="H11" i="2"/>
  <c r="I42" i="2" l="1"/>
  <c r="H42" i="2"/>
  <c r="E42" i="2"/>
  <c r="D42" i="2"/>
  <c r="M57" i="2" l="1"/>
  <c r="L57" i="2"/>
  <c r="K57" i="2"/>
  <c r="F57" i="2"/>
  <c r="J56" i="2"/>
  <c r="I54" i="2"/>
  <c r="H54" i="2"/>
  <c r="G54" i="2"/>
  <c r="E54" i="2"/>
  <c r="D54" i="2"/>
  <c r="J52" i="2"/>
  <c r="J51" i="2"/>
  <c r="H50" i="2"/>
  <c r="J50" i="2" s="1"/>
  <c r="J48" i="2"/>
  <c r="J47" i="2"/>
  <c r="I46" i="2"/>
  <c r="J46" i="2" s="1"/>
  <c r="I44" i="2"/>
  <c r="H44" i="2"/>
  <c r="G44" i="2"/>
  <c r="D44" i="2"/>
  <c r="J43" i="2"/>
  <c r="J42" i="2"/>
  <c r="I41" i="2"/>
  <c r="H41" i="2"/>
  <c r="G41" i="2"/>
  <c r="E41" i="2"/>
  <c r="D41" i="2"/>
  <c r="J39" i="2"/>
  <c r="J38" i="2"/>
  <c r="J37" i="2"/>
  <c r="J36" i="2"/>
  <c r="J34" i="2"/>
  <c r="J32" i="2"/>
  <c r="E31" i="2"/>
  <c r="D31" i="2"/>
  <c r="E30" i="2"/>
  <c r="J30" i="2" s="1"/>
  <c r="I29" i="2"/>
  <c r="E29" i="2"/>
  <c r="D29" i="2"/>
  <c r="I28" i="2"/>
  <c r="E28" i="2"/>
  <c r="D28" i="2"/>
  <c r="J27" i="2"/>
  <c r="J26" i="2"/>
  <c r="J25" i="2"/>
  <c r="I24" i="2"/>
  <c r="H24" i="2"/>
  <c r="G24" i="2"/>
  <c r="E24" i="2"/>
  <c r="D24" i="2"/>
  <c r="I23" i="2"/>
  <c r="H23" i="2"/>
  <c r="G23" i="2"/>
  <c r="E23" i="2"/>
  <c r="D23" i="2"/>
  <c r="J22" i="2"/>
  <c r="I21" i="2"/>
  <c r="H21" i="2"/>
  <c r="G21" i="2"/>
  <c r="I20" i="2"/>
  <c r="H20" i="2"/>
  <c r="G20" i="2"/>
  <c r="D20" i="2"/>
  <c r="J20" i="2" s="1"/>
  <c r="I19" i="2"/>
  <c r="H19" i="2"/>
  <c r="G19" i="2"/>
  <c r="E19" i="2"/>
  <c r="D19" i="2"/>
  <c r="J19" i="2" s="1"/>
  <c r="I18" i="2"/>
  <c r="H18" i="2"/>
  <c r="G18" i="2"/>
  <c r="E18" i="2"/>
  <c r="D18" i="2"/>
  <c r="J15" i="2"/>
  <c r="I13" i="2"/>
  <c r="H13" i="2"/>
  <c r="E13" i="2"/>
  <c r="D13" i="2"/>
  <c r="J13" i="2" s="1"/>
  <c r="I11" i="2"/>
  <c r="E11" i="2"/>
  <c r="D11" i="2"/>
  <c r="J10" i="2"/>
  <c r="J9" i="2"/>
  <c r="J23" i="2" l="1"/>
  <c r="J18" i="2"/>
  <c r="J44" i="2"/>
  <c r="J29" i="2"/>
  <c r="J31" i="2"/>
  <c r="J21" i="2"/>
  <c r="I57" i="2"/>
  <c r="J24" i="2"/>
  <c r="E57" i="2"/>
  <c r="H57" i="2"/>
  <c r="G57" i="2"/>
  <c r="J28" i="2"/>
  <c r="J54" i="2"/>
  <c r="J41" i="2"/>
  <c r="J11" i="2"/>
  <c r="J57" i="2" s="1"/>
  <c r="D57" i="2"/>
</calcChain>
</file>

<file path=xl/sharedStrings.xml><?xml version="1.0" encoding="utf-8"?>
<sst xmlns="http://schemas.openxmlformats.org/spreadsheetml/2006/main" count="109" uniqueCount="74">
  <si>
    <t>INSPECTORÍA GENERAL DEL SISTEMA NACIONAL DE SEGURIDAD</t>
  </si>
  <si>
    <t>Subdirección de Recursos Humanos</t>
  </si>
  <si>
    <t>PERSONAL CONTRATADO BAJO RENGLÓN 011</t>
  </si>
  <si>
    <t>No.</t>
  </si>
  <si>
    <t>NOMBRE COMPLETO</t>
  </si>
  <si>
    <t>PUESTO NOMINAL</t>
  </si>
  <si>
    <t>SUELDO
INICIAL</t>
  </si>
  <si>
    <t>COMPLEMENTO PERSONAL</t>
  </si>
  <si>
    <t>BONO DE ANTIGÜEDAD</t>
  </si>
  <si>
    <t>BONO PROFESIONAL</t>
  </si>
  <si>
    <t>BONO ESPECÍFICO</t>
  </si>
  <si>
    <t>OTROS
66-2000</t>
  </si>
  <si>
    <t xml:space="preserve">TOTAL </t>
  </si>
  <si>
    <t>DIETAS</t>
  </si>
  <si>
    <t>VIÁTICOS INTERIOR</t>
  </si>
  <si>
    <t>VIÁTICOS EXTERIOR</t>
  </si>
  <si>
    <t>DESPACHO SUPERIOR</t>
  </si>
  <si>
    <t>CARLOS HUMBERTO CASTELLANOS MORALES</t>
  </si>
  <si>
    <t>DIRECTOR DE LA INSPECTORÍA GENERAL</t>
  </si>
  <si>
    <t>HILDA ROCÍO MARTÍNEZ JOAQUÍN</t>
  </si>
  <si>
    <t>ASISTENTE PROFESIONAL IV</t>
  </si>
  <si>
    <t>YOSMAN DANIEL HERNÁNDEZ AMBROCIO</t>
  </si>
  <si>
    <t>SUBDIRECCIÓN GENERAL</t>
  </si>
  <si>
    <t>FRANCISCO JAVIER GARCÍA GAITAN</t>
  </si>
  <si>
    <t>ASISTENTE PROFESIONAL III</t>
  </si>
  <si>
    <t>AUDITORIA INTERNA</t>
  </si>
  <si>
    <t>JESSICA YESSENIA MÉNDEZ CRUZ</t>
  </si>
  <si>
    <t>ASESOR PROFESIONAL ESPECIALIZADO IV</t>
  </si>
  <si>
    <t>VACANTE</t>
  </si>
  <si>
    <t>DIRECCIÓN ADMINISTRATIVA Y FINANCIERA</t>
  </si>
  <si>
    <t>EDDY ARMANDO MELLADO DEL VALLE</t>
  </si>
  <si>
    <t>CHRISTIAN RODRIGO GUDIEL MEDRANO</t>
  </si>
  <si>
    <t>MAGDA SUCELY PÉREZ TOCAY</t>
  </si>
  <si>
    <t>NIDIA AMARILIS MENÉNDEZ ZEPEDA DE DIAZ</t>
  </si>
  <si>
    <t>SHERINN DURDANEE CÓRDOVA DE LEÓN</t>
  </si>
  <si>
    <t>ANDREA CAROLINA LANDAVERRY LAU</t>
  </si>
  <si>
    <t>JOSÉ ROGELIO PIRIR SIAN</t>
  </si>
  <si>
    <t>TRABAJADOR OPERATIVO IV</t>
  </si>
  <si>
    <t>JENNIFFER GABRIELA RUÍZ HERRARTE DE SAMAYOA</t>
  </si>
  <si>
    <t>TRABAJADOR ESPECIALIZADO III</t>
  </si>
  <si>
    <t>LUIS HEBERTO HERRERA BARRIOS</t>
  </si>
  <si>
    <t>BERNABÉ CHELEY XALÍN</t>
  </si>
  <si>
    <t>DIRECCIÓN DE ASESORÍA JURÍDICA</t>
  </si>
  <si>
    <t>ISIS MARYEM VIDES TALLY</t>
  </si>
  <si>
    <t>PROFESIONAL III</t>
  </si>
  <si>
    <t>DIRECCIÓN DE ANÁLISIS Y SEGUIMIENTO INTERNO</t>
  </si>
  <si>
    <t>FABIOLA AZUCENA MÉNDEZ LÓPEZ</t>
  </si>
  <si>
    <t>MARIA DE LOS ANGELES MENCOS OCHOA</t>
  </si>
  <si>
    <t>LAURA ALEJANDRA GARCÍA VALLEJO</t>
  </si>
  <si>
    <t>DIRECCIÓN DE INSPECTORÍA DE SEGURIDAD INTERIOR</t>
  </si>
  <si>
    <t>JOSÉ DANIEL MONZÓN DE LEÓN</t>
  </si>
  <si>
    <t>LUIS MIGUEL MARTÍNEZ ESPINA</t>
  </si>
  <si>
    <t>DIRECCIÓN DE INSPECTORÍA DE SEGURIDAD EXTERIOR</t>
  </si>
  <si>
    <t>ANGELA CRISTINA MIRANDA MIRANDA</t>
  </si>
  <si>
    <t>MARÍA DEL PILAR RODRÍGUEZ SARG</t>
  </si>
  <si>
    <t>DIRECCIÓN DE INSPECTORÍA DE INTELIGENCIA DE ESTADO</t>
  </si>
  <si>
    <t>FLOR DE MARÍA BRÁN PADILLA DE MOTTA</t>
  </si>
  <si>
    <t>DIRECCIÓN DE INSPECTORÍA DE GESTIÓN DE RIESGO Y DEFENSA CIVIL</t>
  </si>
  <si>
    <t>LIZBETH GABRIELA ARRIVILLAGA MARTÍNEZ</t>
  </si>
  <si>
    <t>FABIOLA GIRÓN RAMÍREZ</t>
  </si>
  <si>
    <t>TOTAL</t>
  </si>
  <si>
    <r>
      <rPr>
        <b/>
        <sz val="8"/>
        <color indexed="8"/>
        <rFont val="Arial"/>
        <family val="2"/>
      </rPr>
      <t xml:space="preserve">OBSERVACIONES: </t>
    </r>
    <r>
      <rPr>
        <sz val="8"/>
        <color indexed="8"/>
        <rFont val="Arial"/>
        <family val="2"/>
      </rPr>
      <t xml:space="preserve"> </t>
    </r>
  </si>
  <si>
    <t>Elaboró:</t>
  </si>
  <si>
    <t xml:space="preserve">                          Vo. Bo. </t>
  </si>
  <si>
    <t>JOSE MANUEL LÓPEZ VILLAGRÁN</t>
  </si>
  <si>
    <t xml:space="preserve">MARIA ALEJANDRA CORDÓN CARDONA </t>
  </si>
  <si>
    <t xml:space="preserve">ASISTENTE PROFESIONAL II </t>
  </si>
  <si>
    <t>RUTH MARÍA CHIQUIN GARCÍA</t>
  </si>
  <si>
    <t>CARLOS JOSUÉ ALVARADO DÍAZ</t>
  </si>
  <si>
    <t>DAVID SAMUEL CAMPOS GONZÁLEZ</t>
  </si>
  <si>
    <t>JULIO ROBERTO MORALES PATZAN</t>
  </si>
  <si>
    <t>PEDRO DANIEL POCÓN ZAVALA</t>
  </si>
  <si>
    <t>INGRID NOHELIA VILLATORO NATARENO DE HERNÁNDEZ</t>
  </si>
  <si>
    <t>Nómina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</si>
</sst>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45">
        <stop position="0">
          <color theme="0"/>
        </stop>
        <stop position="1">
          <color theme="4"/>
        </stop>
      </gradient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vertical="center" wrapText="1"/>
    </xf>
    <xf numFmtId="165" fontId="7" fillId="3" borderId="5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 vertical="center" wrapText="1"/>
    </xf>
    <xf numFmtId="165" fontId="7" fillId="3" borderId="8" xfId="0" applyNumberFormat="1" applyFont="1" applyFill="1" applyBorder="1" applyAlignment="1">
      <alignment horizontal="center" vertical="center" wrapText="1"/>
    </xf>
    <xf numFmtId="165" fontId="7" fillId="3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165" fontId="9" fillId="2" borderId="11" xfId="0" applyNumberFormat="1" applyFont="1" applyFill="1" applyBorder="1" applyAlignment="1">
      <alignment horizontal="center" vertical="center"/>
    </xf>
    <xf numFmtId="165" fontId="10" fillId="2" borderId="12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165" fontId="10" fillId="2" borderId="13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165" fontId="7" fillId="3" borderId="11" xfId="0" applyNumberFormat="1" applyFont="1" applyFill="1" applyBorder="1" applyAlignment="1">
      <alignment horizontal="center" vertical="center" wrapText="1"/>
    </xf>
    <xf numFmtId="165" fontId="7" fillId="3" borderId="13" xfId="0" applyNumberFormat="1" applyFont="1" applyFill="1" applyBorder="1" applyAlignment="1">
      <alignment horizontal="center" vertical="center" wrapText="1"/>
    </xf>
    <xf numFmtId="165" fontId="9" fillId="2" borderId="16" xfId="0" applyNumberFormat="1" applyFont="1" applyFill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165" fontId="10" fillId="0" borderId="12" xfId="0" applyNumberFormat="1" applyFont="1" applyBorder="1" applyAlignment="1">
      <alignment horizontal="center" vertical="center"/>
    </xf>
    <xf numFmtId="165" fontId="10" fillId="0" borderId="11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165" fontId="9" fillId="0" borderId="18" xfId="0" applyNumberFormat="1" applyFont="1" applyBorder="1" applyAlignment="1">
      <alignment horizontal="center" vertical="center"/>
    </xf>
    <xf numFmtId="165" fontId="11" fillId="4" borderId="20" xfId="0" applyNumberFormat="1" applyFont="1" applyFill="1" applyBorder="1" applyAlignment="1">
      <alignment horizontal="center" vertical="center"/>
    </xf>
    <xf numFmtId="165" fontId="11" fillId="4" borderId="5" xfId="0" applyNumberFormat="1" applyFont="1" applyFill="1" applyBorder="1" applyAlignment="1">
      <alignment horizontal="center" vertical="center"/>
    </xf>
    <xf numFmtId="165" fontId="11" fillId="4" borderId="21" xfId="0" applyNumberFormat="1" applyFont="1" applyFill="1" applyBorder="1" applyAlignment="1">
      <alignment horizontal="center" vertical="center"/>
    </xf>
    <xf numFmtId="0" fontId="8" fillId="2" borderId="0" xfId="0" applyFont="1" applyFill="1"/>
    <xf numFmtId="165" fontId="8" fillId="2" borderId="0" xfId="0" applyNumberFormat="1" applyFont="1" applyFill="1"/>
    <xf numFmtId="44" fontId="8" fillId="2" borderId="0" xfId="1" applyFont="1" applyFill="1"/>
    <xf numFmtId="0" fontId="12" fillId="0" borderId="0" xfId="0" applyFont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165" fontId="16" fillId="2" borderId="0" xfId="2" applyNumberFormat="1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/>
    </xf>
    <xf numFmtId="165" fontId="17" fillId="2" borderId="0" xfId="0" applyNumberFormat="1" applyFont="1" applyFill="1" applyAlignment="1">
      <alignment horizontal="center" vertical="center"/>
    </xf>
    <xf numFmtId="4" fontId="8" fillId="2" borderId="0" xfId="0" applyNumberFormat="1" applyFont="1" applyFill="1"/>
    <xf numFmtId="44" fontId="8" fillId="2" borderId="0" xfId="0" applyNumberFormat="1" applyFont="1" applyFill="1"/>
    <xf numFmtId="165" fontId="10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44" fontId="16" fillId="2" borderId="0" xfId="2" applyNumberFormat="1" applyFont="1" applyFill="1" applyAlignment="1">
      <alignment horizontal="left" vertical="center" wrapText="1"/>
    </xf>
    <xf numFmtId="165" fontId="19" fillId="2" borderId="0" xfId="0" applyNumberFormat="1" applyFont="1" applyFill="1" applyAlignment="1">
      <alignment vertical="center"/>
    </xf>
    <xf numFmtId="49" fontId="12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44" fontId="21" fillId="2" borderId="0" xfId="1" applyFont="1" applyFill="1"/>
    <xf numFmtId="0" fontId="17" fillId="2" borderId="0" xfId="2" applyFont="1" applyFill="1" applyAlignment="1">
      <alignment horizontal="left" vertical="center" wrapText="1"/>
    </xf>
    <xf numFmtId="165" fontId="22" fillId="2" borderId="0" xfId="0" applyNumberFormat="1" applyFont="1" applyFill="1" applyAlignment="1">
      <alignment vertical="center"/>
    </xf>
    <xf numFmtId="44" fontId="17" fillId="2" borderId="0" xfId="2" applyNumberFormat="1" applyFont="1" applyFill="1" applyAlignment="1">
      <alignment horizontal="left" vertical="center" wrapText="1"/>
    </xf>
    <xf numFmtId="165" fontId="20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/>
    <xf numFmtId="165" fontId="23" fillId="2" borderId="0" xfId="0" applyNumberFormat="1" applyFont="1" applyFill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17" fillId="2" borderId="0" xfId="2" applyFont="1" applyFill="1" applyAlignment="1">
      <alignment horizontal="center" vertical="center" wrapText="1"/>
    </xf>
    <xf numFmtId="44" fontId="9" fillId="0" borderId="16" xfId="0" applyNumberFormat="1" applyFont="1" applyBorder="1" applyAlignment="1">
      <alignment horizontal="center" vertical="center"/>
    </xf>
    <xf numFmtId="0" fontId="15" fillId="2" borderId="0" xfId="2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/>
    </xf>
    <xf numFmtId="165" fontId="19" fillId="2" borderId="0" xfId="0" applyNumberFormat="1" applyFont="1" applyFill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5" fillId="0" borderId="24" xfId="2" applyFont="1" applyBorder="1" applyAlignment="1">
      <alignment horizontal="left" vertical="center" wrapText="1"/>
    </xf>
    <xf numFmtId="0" fontId="15" fillId="0" borderId="25" xfId="2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4" fontId="4" fillId="2" borderId="0" xfId="0" quotePrefix="1" applyNumberFormat="1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4" xfId="2" xr:uid="{DDA8E628-78C6-4E54-A962-2E75ABB3B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150486</xdr:colOff>
      <xdr:row>0</xdr:row>
      <xdr:rowOff>48597</xdr:rowOff>
    </xdr:from>
    <xdr:to>
      <xdr:col>11</xdr:col>
      <xdr:colOff>933862</xdr:colOff>
      <xdr:row>4</xdr:row>
      <xdr:rowOff>346854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5DACCA-C9BC-470D-B08C-6A987DC744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614"/>
        <a:stretch/>
      </xdr:blipFill>
      <xdr:spPr>
        <a:xfrm>
          <a:off x="14542761" y="48597"/>
          <a:ext cx="1440601" cy="1346007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340179</xdr:colOff>
      <xdr:row>0</xdr:row>
      <xdr:rowOff>126351</xdr:rowOff>
    </xdr:from>
    <xdr:to>
      <xdr:col>1</xdr:col>
      <xdr:colOff>1185766</xdr:colOff>
      <xdr:row>4</xdr:row>
      <xdr:rowOff>301300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4C38CD-C664-4778-AF78-5D0FC3867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126351"/>
          <a:ext cx="1226587" cy="1222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7026-A543-4A76-9B72-CA4F33BA9470}">
  <dimension ref="A1:Q77"/>
  <sheetViews>
    <sheetView showGridLines="0" tabSelected="1" view="pageBreakPreview" topLeftCell="A24" zoomScale="98" zoomScaleNormal="98" zoomScaleSheetLayoutView="98" zoomScalePageLayoutView="40" workbookViewId="0">
      <selection activeCell="F44" sqref="F44"/>
    </sheetView>
  </sheetViews>
  <sheetFormatPr baseColWidth="10" defaultRowHeight="13.5" x14ac:dyDescent="0.25"/>
  <cols>
    <col min="1" max="1" width="5.7109375" style="59" customWidth="1"/>
    <col min="2" max="2" width="47.28515625" style="33" customWidth="1"/>
    <col min="3" max="3" width="41.7109375" style="33" customWidth="1"/>
    <col min="4" max="4" width="18" style="33" customWidth="1"/>
    <col min="5" max="5" width="19.42578125" style="33" customWidth="1"/>
    <col min="6" max="6" width="18" style="33" customWidth="1"/>
    <col min="7" max="7" width="17.85546875" style="33" customWidth="1"/>
    <col min="8" max="8" width="16.42578125" style="33" customWidth="1"/>
    <col min="9" max="9" width="14.5703125" style="33" customWidth="1"/>
    <col min="10" max="10" width="16.85546875" style="33" customWidth="1"/>
    <col min="11" max="11" width="9.85546875" style="33" customWidth="1"/>
    <col min="12" max="12" width="14.7109375" style="33" customWidth="1"/>
    <col min="13" max="13" width="13.28515625" style="33" bestFit="1" customWidth="1"/>
    <col min="14" max="14" width="11.42578125" style="33"/>
    <col min="15" max="15" width="13.85546875" style="33" customWidth="1"/>
    <col min="16" max="16384" width="11.42578125" style="33"/>
  </cols>
  <sheetData>
    <row r="1" spans="1:13" s="1" customFormat="1" ht="36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s="1" customFormat="1" ht="26.25" customHeight="1" x14ac:dyDescent="0.3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s="1" customFormat="1" ht="10.5" customHeight="1" x14ac:dyDescent="0.25">
      <c r="A3" s="79" t="s">
        <v>73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s="1" customFormat="1" ht="9.75" customHeight="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s="1" customFormat="1" ht="28.5" customHeight="1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3" s="1" customFormat="1" ht="25.5" customHeight="1" thickBot="1" x14ac:dyDescent="0.3">
      <c r="A6" s="80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2"/>
    </row>
    <row r="7" spans="1:13" s="6" customFormat="1" ht="30" customHeight="1" thickBot="1" x14ac:dyDescent="0.3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4" t="s">
        <v>13</v>
      </c>
      <c r="L7" s="5" t="s">
        <v>14</v>
      </c>
      <c r="M7" s="5" t="s">
        <v>15</v>
      </c>
    </row>
    <row r="8" spans="1:13" s="6" customFormat="1" ht="13.5" customHeight="1" x14ac:dyDescent="0.25">
      <c r="A8" s="83" t="s">
        <v>16</v>
      </c>
      <c r="B8" s="84"/>
      <c r="C8" s="84"/>
      <c r="D8" s="7"/>
      <c r="E8" s="7"/>
      <c r="F8" s="7"/>
      <c r="G8" s="7"/>
      <c r="H8" s="7"/>
      <c r="I8" s="7"/>
      <c r="J8" s="7"/>
      <c r="K8" s="8"/>
      <c r="L8" s="8"/>
      <c r="M8" s="9"/>
    </row>
    <row r="9" spans="1:13" s="6" customFormat="1" ht="14.25" customHeight="1" x14ac:dyDescent="0.25">
      <c r="A9" s="10">
        <v>1</v>
      </c>
      <c r="B9" s="11" t="s">
        <v>17</v>
      </c>
      <c r="C9" s="11" t="s">
        <v>18</v>
      </c>
      <c r="D9" s="20">
        <v>12000</v>
      </c>
      <c r="E9" s="12">
        <v>4000</v>
      </c>
      <c r="F9" s="12">
        <v>0</v>
      </c>
      <c r="G9" s="12">
        <v>375</v>
      </c>
      <c r="H9" s="12">
        <v>5000</v>
      </c>
      <c r="I9" s="12">
        <v>250</v>
      </c>
      <c r="J9" s="21">
        <f>(D9+E9+G9+H9+I9+F9)</f>
        <v>21625</v>
      </c>
      <c r="K9" s="14">
        <v>0</v>
      </c>
      <c r="L9" s="14">
        <v>0</v>
      </c>
      <c r="M9" s="15">
        <v>0</v>
      </c>
    </row>
    <row r="10" spans="1:13" s="6" customFormat="1" ht="14.25" customHeight="1" x14ac:dyDescent="0.25">
      <c r="A10" s="10">
        <v>2</v>
      </c>
      <c r="B10" s="11" t="s">
        <v>21</v>
      </c>
      <c r="C10" s="11" t="s">
        <v>20</v>
      </c>
      <c r="D10" s="20">
        <v>2441</v>
      </c>
      <c r="E10" s="12">
        <v>1400</v>
      </c>
      <c r="F10" s="12">
        <v>0</v>
      </c>
      <c r="G10" s="12">
        <v>0</v>
      </c>
      <c r="H10" s="12">
        <v>1400</v>
      </c>
      <c r="I10" s="12">
        <v>250</v>
      </c>
      <c r="J10" s="21">
        <f>(D10+E10+G10+H10+I10+F10)</f>
        <v>5491</v>
      </c>
      <c r="K10" s="14"/>
      <c r="L10" s="14">
        <v>0</v>
      </c>
      <c r="M10" s="15">
        <v>0</v>
      </c>
    </row>
    <row r="11" spans="1:13" s="6" customFormat="1" ht="24.75" customHeight="1" x14ac:dyDescent="0.25">
      <c r="A11" s="10">
        <v>3</v>
      </c>
      <c r="B11" s="11" t="s">
        <v>38</v>
      </c>
      <c r="C11" s="11" t="s">
        <v>66</v>
      </c>
      <c r="D11" s="20">
        <f>2120</f>
        <v>2120</v>
      </c>
      <c r="E11" s="12">
        <f>1400</f>
        <v>1400</v>
      </c>
      <c r="F11" s="12">
        <v>0</v>
      </c>
      <c r="G11" s="12">
        <v>0</v>
      </c>
      <c r="H11" s="12">
        <f>1400</f>
        <v>1400</v>
      </c>
      <c r="I11" s="12">
        <f>250</f>
        <v>250</v>
      </c>
      <c r="J11" s="21">
        <f>(D11+E11+G11+H11+I11)</f>
        <v>5170</v>
      </c>
      <c r="K11" s="14">
        <v>0</v>
      </c>
      <c r="L11" s="14">
        <v>0</v>
      </c>
      <c r="M11" s="15">
        <v>0</v>
      </c>
    </row>
    <row r="12" spans="1:13" s="6" customFormat="1" ht="13.5" customHeight="1" x14ac:dyDescent="0.25">
      <c r="A12" s="66" t="s">
        <v>22</v>
      </c>
      <c r="B12" s="67"/>
      <c r="C12" s="67"/>
      <c r="D12" s="16"/>
      <c r="E12" s="16"/>
      <c r="F12" s="16"/>
      <c r="G12" s="16"/>
      <c r="H12" s="16"/>
      <c r="I12" s="16"/>
      <c r="J12" s="16"/>
      <c r="K12" s="17"/>
      <c r="L12" s="17"/>
      <c r="M12" s="18"/>
    </row>
    <row r="13" spans="1:13" s="6" customFormat="1" ht="14.25" customHeight="1" x14ac:dyDescent="0.25">
      <c r="A13" s="10">
        <v>4</v>
      </c>
      <c r="B13" s="11" t="s">
        <v>23</v>
      </c>
      <c r="C13" s="11" t="s">
        <v>24</v>
      </c>
      <c r="D13" s="20">
        <f>2281</f>
        <v>2281</v>
      </c>
      <c r="E13" s="12">
        <f>1000</f>
        <v>1000</v>
      </c>
      <c r="F13" s="12">
        <v>0</v>
      </c>
      <c r="G13" s="12">
        <v>0</v>
      </c>
      <c r="H13" s="12">
        <f>1200</f>
        <v>1200</v>
      </c>
      <c r="I13" s="12">
        <f>250</f>
        <v>250</v>
      </c>
      <c r="J13" s="21">
        <f>SUM(D13:I13)</f>
        <v>4731</v>
      </c>
      <c r="K13" s="14">
        <v>0</v>
      </c>
      <c r="L13" s="14">
        <v>0</v>
      </c>
      <c r="M13" s="15">
        <v>0</v>
      </c>
    </row>
    <row r="14" spans="1:13" s="6" customFormat="1" ht="13.5" customHeight="1" x14ac:dyDescent="0.25">
      <c r="A14" s="66" t="s">
        <v>25</v>
      </c>
      <c r="B14" s="67"/>
      <c r="C14" s="67"/>
      <c r="D14" s="16"/>
      <c r="E14" s="16"/>
      <c r="F14" s="16"/>
      <c r="G14" s="16"/>
      <c r="H14" s="16"/>
      <c r="I14" s="16"/>
      <c r="J14" s="16"/>
      <c r="K14" s="17"/>
      <c r="L14" s="17"/>
      <c r="M14" s="18"/>
    </row>
    <row r="15" spans="1:13" s="6" customFormat="1" ht="14.25" customHeight="1" x14ac:dyDescent="0.25">
      <c r="A15" s="10">
        <v>5</v>
      </c>
      <c r="B15" s="11" t="s">
        <v>26</v>
      </c>
      <c r="C15" s="11" t="s">
        <v>27</v>
      </c>
      <c r="D15" s="20">
        <v>6759</v>
      </c>
      <c r="E15" s="12">
        <v>2000</v>
      </c>
      <c r="F15" s="12">
        <v>0</v>
      </c>
      <c r="G15" s="12">
        <v>375</v>
      </c>
      <c r="H15" s="12">
        <v>2000</v>
      </c>
      <c r="I15" s="12">
        <v>250</v>
      </c>
      <c r="J15" s="62">
        <f>D15+E15+F15+G15+H15+I15</f>
        <v>11384</v>
      </c>
      <c r="K15" s="14">
        <v>0</v>
      </c>
      <c r="L15" s="14">
        <v>0</v>
      </c>
      <c r="M15" s="15">
        <v>0</v>
      </c>
    </row>
    <row r="16" spans="1:13" s="6" customFormat="1" ht="14.25" customHeight="1" x14ac:dyDescent="0.25">
      <c r="A16" s="10"/>
      <c r="B16" s="11" t="s">
        <v>28</v>
      </c>
      <c r="C16" s="11" t="s">
        <v>27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9">
        <v>0</v>
      </c>
      <c r="K16" s="14">
        <v>0</v>
      </c>
      <c r="L16" s="14">
        <v>0</v>
      </c>
      <c r="M16" s="15">
        <v>0</v>
      </c>
    </row>
    <row r="17" spans="1:13" s="6" customFormat="1" ht="13.5" customHeight="1" x14ac:dyDescent="0.25">
      <c r="A17" s="66" t="s">
        <v>29</v>
      </c>
      <c r="B17" s="67"/>
      <c r="C17" s="67"/>
      <c r="D17" s="16"/>
      <c r="E17" s="16"/>
      <c r="F17" s="16"/>
      <c r="G17" s="16"/>
      <c r="H17" s="16"/>
      <c r="I17" s="16"/>
      <c r="J17" s="16"/>
      <c r="K17" s="17"/>
      <c r="L17" s="17"/>
      <c r="M17" s="18"/>
    </row>
    <row r="18" spans="1:13" s="6" customFormat="1" ht="14.25" customHeight="1" x14ac:dyDescent="0.25">
      <c r="A18" s="10">
        <v>6</v>
      </c>
      <c r="B18" s="11" t="s">
        <v>30</v>
      </c>
      <c r="C18" s="11" t="s">
        <v>27</v>
      </c>
      <c r="D18" s="20">
        <f>6759</f>
        <v>6759</v>
      </c>
      <c r="E18" s="12">
        <f>2000</f>
        <v>2000</v>
      </c>
      <c r="F18" s="12">
        <v>0</v>
      </c>
      <c r="G18" s="12">
        <f>375</f>
        <v>375</v>
      </c>
      <c r="H18" s="12">
        <f>2000</f>
        <v>2000</v>
      </c>
      <c r="I18" s="12">
        <f>250</f>
        <v>250</v>
      </c>
      <c r="J18" s="21">
        <f t="shared" ref="J18:J27" si="0">(D18+E18+G18+H18+I18)</f>
        <v>11384</v>
      </c>
      <c r="K18" s="14">
        <v>0</v>
      </c>
      <c r="L18" s="14">
        <v>0</v>
      </c>
      <c r="M18" s="15">
        <v>0</v>
      </c>
    </row>
    <row r="19" spans="1:13" s="24" customFormat="1" ht="14.25" customHeight="1" x14ac:dyDescent="0.25">
      <c r="A19" s="10">
        <v>7</v>
      </c>
      <c r="B19" s="11" t="s">
        <v>31</v>
      </c>
      <c r="C19" s="11" t="s">
        <v>27</v>
      </c>
      <c r="D19" s="20">
        <f>6759</f>
        <v>6759</v>
      </c>
      <c r="E19" s="20">
        <f>2000</f>
        <v>2000</v>
      </c>
      <c r="F19" s="20">
        <v>0</v>
      </c>
      <c r="G19" s="20">
        <f>375</f>
        <v>375</v>
      </c>
      <c r="H19" s="20">
        <f>2000</f>
        <v>2000</v>
      </c>
      <c r="I19" s="20">
        <f>250</f>
        <v>250</v>
      </c>
      <c r="J19" s="21">
        <f t="shared" si="0"/>
        <v>11384</v>
      </c>
      <c r="K19" s="22">
        <v>0</v>
      </c>
      <c r="L19" s="22">
        <v>0</v>
      </c>
      <c r="M19" s="23">
        <v>0</v>
      </c>
    </row>
    <row r="20" spans="1:13" s="6" customFormat="1" ht="14.25" customHeight="1" x14ac:dyDescent="0.25">
      <c r="A20" s="10">
        <v>8</v>
      </c>
      <c r="B20" s="11" t="s">
        <v>32</v>
      </c>
      <c r="C20" s="11" t="s">
        <v>27</v>
      </c>
      <c r="D20" s="20">
        <f>6759</f>
        <v>6759</v>
      </c>
      <c r="E20" s="12">
        <v>2000</v>
      </c>
      <c r="F20" s="12"/>
      <c r="G20" s="12">
        <f>375</f>
        <v>375</v>
      </c>
      <c r="H20" s="12">
        <f>2000</f>
        <v>2000</v>
      </c>
      <c r="I20" s="12">
        <f>250</f>
        <v>250</v>
      </c>
      <c r="J20" s="21">
        <f t="shared" si="0"/>
        <v>11384</v>
      </c>
      <c r="K20" s="14">
        <v>0</v>
      </c>
      <c r="L20" s="14">
        <v>0</v>
      </c>
      <c r="M20" s="15">
        <v>0</v>
      </c>
    </row>
    <row r="21" spans="1:13" s="6" customFormat="1" ht="14.25" customHeight="1" x14ac:dyDescent="0.25">
      <c r="A21" s="10">
        <v>9</v>
      </c>
      <c r="B21" s="11" t="s">
        <v>67</v>
      </c>
      <c r="C21" s="11" t="s">
        <v>27</v>
      </c>
      <c r="D21" s="20">
        <v>6759</v>
      </c>
      <c r="E21" s="12">
        <v>2000</v>
      </c>
      <c r="F21" s="12">
        <v>0</v>
      </c>
      <c r="G21" s="12">
        <f>375</f>
        <v>375</v>
      </c>
      <c r="H21" s="12">
        <f>2000</f>
        <v>2000</v>
      </c>
      <c r="I21" s="12">
        <f>250</f>
        <v>250</v>
      </c>
      <c r="J21" s="21">
        <f>(D21+E21+G21+H21+I21)</f>
        <v>11384</v>
      </c>
      <c r="K21" s="14">
        <v>0</v>
      </c>
      <c r="L21" s="14">
        <v>0</v>
      </c>
      <c r="M21" s="15">
        <v>0</v>
      </c>
    </row>
    <row r="22" spans="1:13" s="6" customFormat="1" ht="14.25" customHeight="1" x14ac:dyDescent="0.25">
      <c r="A22" s="10">
        <v>10</v>
      </c>
      <c r="B22" s="11" t="s">
        <v>33</v>
      </c>
      <c r="C22" s="11" t="s">
        <v>27</v>
      </c>
      <c r="D22" s="20">
        <v>6759</v>
      </c>
      <c r="E22" s="12">
        <v>2000</v>
      </c>
      <c r="F22" s="12">
        <v>0</v>
      </c>
      <c r="G22" s="12">
        <v>375</v>
      </c>
      <c r="H22" s="12">
        <v>2000</v>
      </c>
      <c r="I22" s="12">
        <v>250</v>
      </c>
      <c r="J22" s="21">
        <f t="shared" ref="J22:J24" si="1">(D22+E22+G22+H22+I22)</f>
        <v>11384</v>
      </c>
      <c r="K22" s="14">
        <v>0</v>
      </c>
      <c r="L22" s="14">
        <v>0</v>
      </c>
      <c r="M22" s="15">
        <v>0</v>
      </c>
    </row>
    <row r="23" spans="1:13" s="6" customFormat="1" ht="14.25" customHeight="1" x14ac:dyDescent="0.25">
      <c r="A23" s="10">
        <v>11</v>
      </c>
      <c r="B23" s="11" t="s">
        <v>34</v>
      </c>
      <c r="C23" s="11" t="s">
        <v>27</v>
      </c>
      <c r="D23" s="20">
        <f>6759</f>
        <v>6759</v>
      </c>
      <c r="E23" s="12">
        <f>2000</f>
        <v>2000</v>
      </c>
      <c r="F23" s="12">
        <v>0</v>
      </c>
      <c r="G23" s="12">
        <f>375</f>
        <v>375</v>
      </c>
      <c r="H23" s="12">
        <f>2000</f>
        <v>2000</v>
      </c>
      <c r="I23" s="12">
        <f>250</f>
        <v>250</v>
      </c>
      <c r="J23" s="21">
        <f t="shared" si="1"/>
        <v>11384</v>
      </c>
      <c r="K23" s="14">
        <v>0</v>
      </c>
      <c r="L23" s="14">
        <v>0</v>
      </c>
      <c r="M23" s="15">
        <v>0</v>
      </c>
    </row>
    <row r="24" spans="1:13" s="6" customFormat="1" ht="14.25" customHeight="1" x14ac:dyDescent="0.25">
      <c r="A24" s="10">
        <v>12</v>
      </c>
      <c r="B24" s="11" t="s">
        <v>68</v>
      </c>
      <c r="C24" s="11" t="s">
        <v>27</v>
      </c>
      <c r="D24" s="20">
        <f>6759</f>
        <v>6759</v>
      </c>
      <c r="E24" s="12">
        <f>2000</f>
        <v>2000</v>
      </c>
      <c r="F24" s="12">
        <v>0</v>
      </c>
      <c r="G24" s="12">
        <f>375</f>
        <v>375</v>
      </c>
      <c r="H24" s="12">
        <f>2000</f>
        <v>2000</v>
      </c>
      <c r="I24" s="12">
        <f>250</f>
        <v>250</v>
      </c>
      <c r="J24" s="21">
        <f t="shared" si="1"/>
        <v>11384</v>
      </c>
      <c r="K24" s="14">
        <v>0</v>
      </c>
      <c r="L24" s="14">
        <v>0</v>
      </c>
      <c r="M24" s="15">
        <v>0</v>
      </c>
    </row>
    <row r="25" spans="1:13" s="6" customFormat="1" ht="14.25" customHeight="1" x14ac:dyDescent="0.25">
      <c r="A25" s="10">
        <v>13</v>
      </c>
      <c r="B25" s="11" t="s">
        <v>64</v>
      </c>
      <c r="C25" s="11" t="s">
        <v>27</v>
      </c>
      <c r="D25" s="20">
        <v>6759</v>
      </c>
      <c r="E25" s="12">
        <v>2000</v>
      </c>
      <c r="F25" s="12">
        <v>0</v>
      </c>
      <c r="G25" s="12">
        <v>375</v>
      </c>
      <c r="H25" s="12">
        <v>2000</v>
      </c>
      <c r="I25" s="12">
        <v>250</v>
      </c>
      <c r="J25" s="21">
        <f t="shared" si="0"/>
        <v>11384</v>
      </c>
      <c r="K25" s="14">
        <v>0</v>
      </c>
      <c r="L25" s="14">
        <v>0</v>
      </c>
      <c r="M25" s="15">
        <v>0</v>
      </c>
    </row>
    <row r="26" spans="1:13" s="6" customFormat="1" ht="14.25" customHeight="1" x14ac:dyDescent="0.25">
      <c r="A26" s="10">
        <v>14</v>
      </c>
      <c r="B26" s="11" t="s">
        <v>35</v>
      </c>
      <c r="C26" s="11" t="s">
        <v>27</v>
      </c>
      <c r="D26" s="20">
        <v>6759</v>
      </c>
      <c r="E26" s="12">
        <v>2000</v>
      </c>
      <c r="F26" s="12">
        <v>0</v>
      </c>
      <c r="G26" s="12">
        <v>375</v>
      </c>
      <c r="H26" s="12">
        <v>2000</v>
      </c>
      <c r="I26" s="12">
        <v>250</v>
      </c>
      <c r="J26" s="21">
        <f t="shared" si="0"/>
        <v>11384</v>
      </c>
      <c r="K26" s="14">
        <v>0</v>
      </c>
      <c r="L26" s="14">
        <v>0</v>
      </c>
      <c r="M26" s="15">
        <v>0</v>
      </c>
    </row>
    <row r="27" spans="1:13" s="6" customFormat="1" ht="14.25" customHeight="1" x14ac:dyDescent="0.25">
      <c r="A27" s="10"/>
      <c r="B27" s="11" t="s">
        <v>28</v>
      </c>
      <c r="C27" s="11" t="s">
        <v>27</v>
      </c>
      <c r="D27" s="20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f t="shared" si="0"/>
        <v>0</v>
      </c>
      <c r="K27" s="14">
        <v>0</v>
      </c>
      <c r="L27" s="14"/>
      <c r="M27" s="15">
        <v>0</v>
      </c>
    </row>
    <row r="28" spans="1:13" s="24" customFormat="1" ht="14.25" customHeight="1" x14ac:dyDescent="0.25">
      <c r="A28" s="10">
        <v>15</v>
      </c>
      <c r="B28" s="11" t="s">
        <v>36</v>
      </c>
      <c r="C28" s="11" t="s">
        <v>37</v>
      </c>
      <c r="D28" s="20">
        <f>1105</f>
        <v>1105</v>
      </c>
      <c r="E28" s="20">
        <f>1000</f>
        <v>1000</v>
      </c>
      <c r="F28" s="20">
        <v>0</v>
      </c>
      <c r="G28" s="20">
        <v>0</v>
      </c>
      <c r="H28" s="20">
        <f>1280+339+278.28</f>
        <v>1897.28</v>
      </c>
      <c r="I28" s="20">
        <f>250</f>
        <v>250</v>
      </c>
      <c r="J28" s="21">
        <f t="shared" ref="J28:J32" si="2">(D28+E28+F28+G28+H28+I28)</f>
        <v>4252.28</v>
      </c>
      <c r="K28" s="22">
        <v>0</v>
      </c>
      <c r="L28" s="22">
        <v>0</v>
      </c>
      <c r="M28" s="23">
        <v>0</v>
      </c>
    </row>
    <row r="29" spans="1:13" s="24" customFormat="1" ht="24.75" customHeight="1" x14ac:dyDescent="0.25">
      <c r="A29" s="10">
        <v>16</v>
      </c>
      <c r="B29" s="11" t="s">
        <v>40</v>
      </c>
      <c r="C29" s="11" t="s">
        <v>37</v>
      </c>
      <c r="D29" s="20">
        <f>1105</f>
        <v>1105</v>
      </c>
      <c r="E29" s="20">
        <f>1000</f>
        <v>1000</v>
      </c>
      <c r="F29" s="20">
        <v>0</v>
      </c>
      <c r="G29" s="20">
        <v>0</v>
      </c>
      <c r="H29" s="20">
        <f>1000+897.28</f>
        <v>1897.28</v>
      </c>
      <c r="I29" s="20">
        <f>250</f>
        <v>250</v>
      </c>
      <c r="J29" s="21">
        <f t="shared" si="2"/>
        <v>4252.28</v>
      </c>
      <c r="K29" s="22">
        <v>0</v>
      </c>
      <c r="L29" s="22">
        <v>0</v>
      </c>
      <c r="M29" s="23">
        <v>0</v>
      </c>
    </row>
    <row r="30" spans="1:13" s="24" customFormat="1" ht="14.25" customHeight="1" x14ac:dyDescent="0.25">
      <c r="A30" s="10">
        <v>17</v>
      </c>
      <c r="B30" s="11" t="s">
        <v>69</v>
      </c>
      <c r="C30" s="11" t="s">
        <v>39</v>
      </c>
      <c r="D30" s="20">
        <v>1168</v>
      </c>
      <c r="E30" s="20">
        <f>280</f>
        <v>280</v>
      </c>
      <c r="F30" s="20">
        <v>0</v>
      </c>
      <c r="G30" s="20">
        <v>0</v>
      </c>
      <c r="H30" s="20">
        <f>1000+720+567+330.28</f>
        <v>2617.2799999999997</v>
      </c>
      <c r="I30" s="20">
        <v>250</v>
      </c>
      <c r="J30" s="21">
        <f t="shared" si="2"/>
        <v>4315.28</v>
      </c>
      <c r="K30" s="22">
        <v>0</v>
      </c>
      <c r="L30" s="22">
        <f>998.5+959</f>
        <v>1957.5</v>
      </c>
      <c r="M30" s="23">
        <v>0</v>
      </c>
    </row>
    <row r="31" spans="1:13" s="60" customFormat="1" ht="14.25" customHeight="1" x14ac:dyDescent="0.25">
      <c r="A31" s="25">
        <v>18</v>
      </c>
      <c r="B31" s="11" t="s">
        <v>70</v>
      </c>
      <c r="C31" s="11" t="s">
        <v>39</v>
      </c>
      <c r="D31" s="20">
        <f>1168</f>
        <v>1168</v>
      </c>
      <c r="E31" s="20">
        <f>1000</f>
        <v>1000</v>
      </c>
      <c r="F31" s="20">
        <v>0</v>
      </c>
      <c r="G31" s="20">
        <v>0</v>
      </c>
      <c r="H31" s="20">
        <f>1000+897.28</f>
        <v>1897.28</v>
      </c>
      <c r="I31" s="20">
        <v>250</v>
      </c>
      <c r="J31" s="21">
        <f t="shared" si="2"/>
        <v>4315.28</v>
      </c>
      <c r="K31" s="22">
        <v>0</v>
      </c>
      <c r="L31" s="22">
        <v>0</v>
      </c>
      <c r="M31" s="23">
        <v>0</v>
      </c>
    </row>
    <row r="32" spans="1:13" s="24" customFormat="1" ht="14.25" customHeight="1" x14ac:dyDescent="0.25">
      <c r="A32" s="10">
        <v>19</v>
      </c>
      <c r="B32" s="11" t="s">
        <v>41</v>
      </c>
      <c r="C32" s="11" t="s">
        <v>39</v>
      </c>
      <c r="D32" s="20">
        <v>1168</v>
      </c>
      <c r="E32" s="20">
        <v>1000</v>
      </c>
      <c r="F32" s="20">
        <v>50</v>
      </c>
      <c r="G32" s="20">
        <v>0</v>
      </c>
      <c r="H32" s="20">
        <f>1281+286+330.28</f>
        <v>1897.28</v>
      </c>
      <c r="I32" s="20">
        <v>250</v>
      </c>
      <c r="J32" s="21">
        <f t="shared" si="2"/>
        <v>4365.28</v>
      </c>
      <c r="K32" s="22">
        <v>0</v>
      </c>
      <c r="L32" s="22">
        <v>0</v>
      </c>
      <c r="M32" s="23">
        <v>0</v>
      </c>
    </row>
    <row r="33" spans="1:13" s="6" customFormat="1" ht="13.5" customHeight="1" x14ac:dyDescent="0.25">
      <c r="A33" s="66" t="s">
        <v>42</v>
      </c>
      <c r="B33" s="67"/>
      <c r="C33" s="67"/>
      <c r="D33" s="16"/>
      <c r="E33" s="16"/>
      <c r="F33" s="16"/>
      <c r="G33" s="16"/>
      <c r="H33" s="16"/>
      <c r="I33" s="16"/>
      <c r="J33" s="16"/>
      <c r="K33" s="17"/>
      <c r="L33" s="17"/>
      <c r="M33" s="18"/>
    </row>
    <row r="34" spans="1:13" s="6" customFormat="1" ht="14.25" customHeight="1" x14ac:dyDescent="0.25">
      <c r="A34" s="10">
        <v>20</v>
      </c>
      <c r="B34" s="11" t="s">
        <v>43</v>
      </c>
      <c r="C34" s="11" t="s">
        <v>44</v>
      </c>
      <c r="D34" s="20">
        <v>3757</v>
      </c>
      <c r="E34" s="12">
        <v>1800</v>
      </c>
      <c r="F34" s="12">
        <v>0</v>
      </c>
      <c r="G34" s="12">
        <v>375</v>
      </c>
      <c r="H34" s="12">
        <v>1800</v>
      </c>
      <c r="I34" s="12">
        <v>250</v>
      </c>
      <c r="J34" s="21">
        <f>D34+E34+F34+G34+H34+I34</f>
        <v>7982</v>
      </c>
      <c r="K34" s="14">
        <v>0</v>
      </c>
      <c r="L34" s="14">
        <v>0</v>
      </c>
      <c r="M34" s="15">
        <v>0</v>
      </c>
    </row>
    <row r="35" spans="1:13" s="6" customFormat="1" ht="13.5" customHeight="1" x14ac:dyDescent="0.25">
      <c r="A35" s="66" t="s">
        <v>45</v>
      </c>
      <c r="B35" s="67"/>
      <c r="C35" s="67"/>
      <c r="D35" s="16"/>
      <c r="E35" s="16"/>
      <c r="F35" s="16"/>
      <c r="G35" s="16"/>
      <c r="H35" s="16"/>
      <c r="I35" s="16"/>
      <c r="J35" s="16"/>
      <c r="K35" s="17"/>
      <c r="L35" s="17"/>
      <c r="M35" s="18"/>
    </row>
    <row r="36" spans="1:13" s="6" customFormat="1" ht="14.25" customHeight="1" x14ac:dyDescent="0.25">
      <c r="A36" s="10">
        <v>21</v>
      </c>
      <c r="B36" s="11" t="s">
        <v>46</v>
      </c>
      <c r="C36" s="11" t="s">
        <v>27</v>
      </c>
      <c r="D36" s="20">
        <v>6759</v>
      </c>
      <c r="E36" s="12">
        <v>2000</v>
      </c>
      <c r="F36" s="12">
        <v>0</v>
      </c>
      <c r="G36" s="12">
        <v>375</v>
      </c>
      <c r="H36" s="12">
        <v>2000</v>
      </c>
      <c r="I36" s="12">
        <v>250</v>
      </c>
      <c r="J36" s="21">
        <f>(D36+E36+F36+G36+H36+I36)</f>
        <v>11384</v>
      </c>
      <c r="K36" s="14">
        <v>0</v>
      </c>
      <c r="L36" s="14">
        <v>0</v>
      </c>
      <c r="M36" s="15">
        <v>0</v>
      </c>
    </row>
    <row r="37" spans="1:13" s="6" customFormat="1" ht="14.25" customHeight="1" x14ac:dyDescent="0.25">
      <c r="A37" s="10">
        <v>22</v>
      </c>
      <c r="B37" s="11" t="s">
        <v>47</v>
      </c>
      <c r="C37" s="11" t="s">
        <v>27</v>
      </c>
      <c r="D37" s="20">
        <v>6759</v>
      </c>
      <c r="E37" s="12">
        <v>2000</v>
      </c>
      <c r="F37" s="12">
        <v>0</v>
      </c>
      <c r="G37" s="12">
        <v>375</v>
      </c>
      <c r="H37" s="12">
        <v>2000</v>
      </c>
      <c r="I37" s="12">
        <v>250</v>
      </c>
      <c r="J37" s="21">
        <f>(D37+E37+F37+G37+H37+I37)</f>
        <v>11384</v>
      </c>
      <c r="K37" s="14">
        <v>0</v>
      </c>
      <c r="L37" s="14">
        <v>0</v>
      </c>
      <c r="M37" s="15">
        <v>0</v>
      </c>
    </row>
    <row r="38" spans="1:13" s="6" customFormat="1" ht="14.25" customHeight="1" x14ac:dyDescent="0.25">
      <c r="A38" s="10">
        <v>23</v>
      </c>
      <c r="B38" s="11" t="s">
        <v>48</v>
      </c>
      <c r="C38" s="11" t="s">
        <v>27</v>
      </c>
      <c r="D38" s="20">
        <v>6759</v>
      </c>
      <c r="E38" s="12">
        <v>2000</v>
      </c>
      <c r="F38" s="12">
        <v>0</v>
      </c>
      <c r="G38" s="12">
        <v>375</v>
      </c>
      <c r="H38" s="12">
        <v>2000</v>
      </c>
      <c r="I38" s="12">
        <v>250</v>
      </c>
      <c r="J38" s="21">
        <f>(D38+E38+F38+G38+H38+I38)</f>
        <v>11384</v>
      </c>
      <c r="K38" s="14">
        <v>0</v>
      </c>
      <c r="L38" s="14">
        <v>0</v>
      </c>
      <c r="M38" s="15">
        <v>0</v>
      </c>
    </row>
    <row r="39" spans="1:13" s="6" customFormat="1" ht="14.25" customHeight="1" x14ac:dyDescent="0.25">
      <c r="A39" s="10">
        <v>24</v>
      </c>
      <c r="B39" s="11" t="s">
        <v>65</v>
      </c>
      <c r="C39" s="11" t="s">
        <v>27</v>
      </c>
      <c r="D39" s="20">
        <v>6759</v>
      </c>
      <c r="E39" s="12">
        <v>2000</v>
      </c>
      <c r="F39" s="12">
        <v>0</v>
      </c>
      <c r="G39" s="12">
        <v>375</v>
      </c>
      <c r="H39" s="12">
        <v>2000</v>
      </c>
      <c r="I39" s="12">
        <v>250</v>
      </c>
      <c r="J39" s="21">
        <f>(D39+E39+F39+G39+H39+I39)</f>
        <v>11384</v>
      </c>
      <c r="K39" s="14">
        <v>0</v>
      </c>
      <c r="L39" s="14">
        <v>0</v>
      </c>
      <c r="M39" s="15">
        <v>0</v>
      </c>
    </row>
    <row r="40" spans="1:13" s="6" customFormat="1" ht="13.5" customHeight="1" x14ac:dyDescent="0.25">
      <c r="A40" s="66" t="s">
        <v>49</v>
      </c>
      <c r="B40" s="67"/>
      <c r="C40" s="67"/>
      <c r="D40" s="16"/>
      <c r="E40" s="16"/>
      <c r="F40" s="16"/>
      <c r="G40" s="16"/>
      <c r="H40" s="16"/>
      <c r="I40" s="16"/>
      <c r="J40" s="16"/>
      <c r="K40" s="17"/>
      <c r="L40" s="17"/>
      <c r="M40" s="18"/>
    </row>
    <row r="41" spans="1:13" s="6" customFormat="1" ht="25.5" x14ac:dyDescent="0.25">
      <c r="A41" s="10">
        <v>25</v>
      </c>
      <c r="B41" s="11" t="s">
        <v>72</v>
      </c>
      <c r="C41" s="11" t="s">
        <v>27</v>
      </c>
      <c r="D41" s="20">
        <f>6759</f>
        <v>6759</v>
      </c>
      <c r="E41" s="12">
        <f>2000</f>
        <v>2000</v>
      </c>
      <c r="F41" s="12">
        <v>0</v>
      </c>
      <c r="G41" s="12">
        <f>375</f>
        <v>375</v>
      </c>
      <c r="H41" s="12">
        <f>2000</f>
        <v>2000</v>
      </c>
      <c r="I41" s="12">
        <f>250</f>
        <v>250</v>
      </c>
      <c r="J41" s="21">
        <f>(D41+E41+G41+H41+I41)</f>
        <v>11384</v>
      </c>
      <c r="K41" s="14">
        <v>0</v>
      </c>
      <c r="L41" s="14">
        <v>0</v>
      </c>
      <c r="M41" s="15">
        <v>0</v>
      </c>
    </row>
    <row r="42" spans="1:13" s="24" customFormat="1" ht="28.5" customHeight="1" x14ac:dyDescent="0.25">
      <c r="A42" s="10">
        <v>26</v>
      </c>
      <c r="B42" s="11" t="s">
        <v>71</v>
      </c>
      <c r="C42" s="11" t="s">
        <v>44</v>
      </c>
      <c r="D42" s="20">
        <f>3757</f>
        <v>3757</v>
      </c>
      <c r="E42" s="20">
        <f>1800</f>
        <v>1800</v>
      </c>
      <c r="F42" s="20">
        <v>0</v>
      </c>
      <c r="G42" s="20">
        <v>0</v>
      </c>
      <c r="H42" s="20">
        <f>1800</f>
        <v>1800</v>
      </c>
      <c r="I42" s="20">
        <f>250</f>
        <v>250</v>
      </c>
      <c r="J42" s="21">
        <f>(D42+E42+G42+H42+I42)</f>
        <v>7607</v>
      </c>
      <c r="K42" s="22">
        <v>0</v>
      </c>
      <c r="L42" s="22">
        <v>0</v>
      </c>
      <c r="M42" s="23">
        <v>0</v>
      </c>
    </row>
    <row r="43" spans="1:13" s="24" customFormat="1" ht="14.25" customHeight="1" x14ac:dyDescent="0.25">
      <c r="A43" s="10"/>
      <c r="B43" s="11" t="s">
        <v>28</v>
      </c>
      <c r="C43" s="11" t="s">
        <v>44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1">
        <f>(D43+E43+G43+H43+I43)</f>
        <v>0</v>
      </c>
      <c r="K43" s="22">
        <v>0</v>
      </c>
      <c r="L43" s="22">
        <v>0</v>
      </c>
      <c r="M43" s="23">
        <v>0</v>
      </c>
    </row>
    <row r="44" spans="1:13" s="6" customFormat="1" ht="14.25" customHeight="1" x14ac:dyDescent="0.25">
      <c r="A44" s="10">
        <v>27</v>
      </c>
      <c r="B44" s="11" t="s">
        <v>51</v>
      </c>
      <c r="C44" s="11" t="s">
        <v>27</v>
      </c>
      <c r="D44" s="20">
        <f>6759</f>
        <v>6759</v>
      </c>
      <c r="E44" s="12">
        <v>2000</v>
      </c>
      <c r="F44" s="12">
        <v>0</v>
      </c>
      <c r="G44" s="12">
        <f>375</f>
        <v>375</v>
      </c>
      <c r="H44" s="12">
        <f>2000</f>
        <v>2000</v>
      </c>
      <c r="I44" s="12">
        <f>250</f>
        <v>250</v>
      </c>
      <c r="J44" s="21">
        <f>(D44+E44+G44+H44+I44)</f>
        <v>11384</v>
      </c>
      <c r="K44" s="14">
        <v>0</v>
      </c>
      <c r="L44" s="14">
        <v>0</v>
      </c>
      <c r="M44" s="15">
        <v>0</v>
      </c>
    </row>
    <row r="45" spans="1:13" s="6" customFormat="1" ht="13.5" customHeight="1" x14ac:dyDescent="0.25">
      <c r="A45" s="66" t="s">
        <v>52</v>
      </c>
      <c r="B45" s="67"/>
      <c r="C45" s="67"/>
      <c r="D45" s="16"/>
      <c r="E45" s="16"/>
      <c r="F45" s="16"/>
      <c r="G45" s="16"/>
      <c r="H45" s="16"/>
      <c r="I45" s="16"/>
      <c r="J45" s="16"/>
      <c r="K45" s="17"/>
      <c r="L45" s="17"/>
      <c r="M45" s="18"/>
    </row>
    <row r="46" spans="1:13" s="6" customFormat="1" ht="14.25" customHeight="1" x14ac:dyDescent="0.25">
      <c r="A46" s="10">
        <v>28</v>
      </c>
      <c r="B46" s="11" t="s">
        <v>19</v>
      </c>
      <c r="C46" s="11" t="s">
        <v>44</v>
      </c>
      <c r="D46" s="20">
        <v>3757</v>
      </c>
      <c r="E46" s="12">
        <v>1800</v>
      </c>
      <c r="F46" s="12">
        <v>0</v>
      </c>
      <c r="G46" s="12">
        <v>0</v>
      </c>
      <c r="H46" s="12">
        <v>1800</v>
      </c>
      <c r="I46" s="12">
        <f>250</f>
        <v>250</v>
      </c>
      <c r="J46" s="21">
        <f>(D46+E46+G46+H46+I46)</f>
        <v>7607</v>
      </c>
      <c r="K46" s="14">
        <v>0</v>
      </c>
      <c r="L46" s="14">
        <v>0</v>
      </c>
      <c r="M46" s="15">
        <v>0</v>
      </c>
    </row>
    <row r="47" spans="1:13" s="6" customFormat="1" x14ac:dyDescent="0.25">
      <c r="A47" s="10">
        <v>29</v>
      </c>
      <c r="B47" s="11" t="s">
        <v>50</v>
      </c>
      <c r="C47" s="11" t="s">
        <v>27</v>
      </c>
      <c r="D47" s="20">
        <f>6759</f>
        <v>6759</v>
      </c>
      <c r="E47" s="20">
        <f>2000</f>
        <v>2000</v>
      </c>
      <c r="F47" s="20">
        <v>0</v>
      </c>
      <c r="G47" s="20">
        <f>375</f>
        <v>375</v>
      </c>
      <c r="H47" s="20">
        <f>2000</f>
        <v>2000</v>
      </c>
      <c r="I47" s="20">
        <f>250</f>
        <v>250</v>
      </c>
      <c r="J47" s="21">
        <f>(D47+E47+G47+H47+I47)</f>
        <v>11384</v>
      </c>
      <c r="K47" s="14"/>
      <c r="L47" s="14">
        <v>0</v>
      </c>
      <c r="M47" s="15">
        <v>0</v>
      </c>
    </row>
    <row r="48" spans="1:13" s="24" customFormat="1" ht="14.25" customHeight="1" x14ac:dyDescent="0.25">
      <c r="A48" s="10">
        <v>30</v>
      </c>
      <c r="B48" s="11" t="s">
        <v>54</v>
      </c>
      <c r="C48" s="11" t="s">
        <v>27</v>
      </c>
      <c r="D48" s="20">
        <v>6759</v>
      </c>
      <c r="E48" s="20">
        <v>2000</v>
      </c>
      <c r="F48" s="20">
        <v>0</v>
      </c>
      <c r="G48" s="20">
        <v>375</v>
      </c>
      <c r="H48" s="20">
        <v>2000</v>
      </c>
      <c r="I48" s="20">
        <v>250</v>
      </c>
      <c r="J48" s="21">
        <f>(D48+E48+G48+H48+I48)</f>
        <v>11384</v>
      </c>
      <c r="K48" s="22">
        <v>0</v>
      </c>
      <c r="L48" s="22">
        <v>0</v>
      </c>
      <c r="M48" s="23">
        <v>0</v>
      </c>
    </row>
    <row r="49" spans="1:17" s="6" customFormat="1" ht="13.5" customHeight="1" x14ac:dyDescent="0.25">
      <c r="A49" s="66" t="s">
        <v>55</v>
      </c>
      <c r="B49" s="67"/>
      <c r="C49" s="67"/>
      <c r="D49" s="16"/>
      <c r="E49" s="16"/>
      <c r="F49" s="16"/>
      <c r="G49" s="16"/>
      <c r="H49" s="16"/>
      <c r="I49" s="16"/>
      <c r="J49" s="16"/>
      <c r="K49" s="17"/>
      <c r="L49" s="17"/>
      <c r="M49" s="18"/>
    </row>
    <row r="50" spans="1:17" s="6" customFormat="1" ht="14.25" customHeight="1" x14ac:dyDescent="0.25">
      <c r="A50" s="10">
        <v>31</v>
      </c>
      <c r="B50" s="11" t="s">
        <v>53</v>
      </c>
      <c r="C50" s="11" t="s">
        <v>27</v>
      </c>
      <c r="D50" s="20">
        <v>6759</v>
      </c>
      <c r="E50" s="20">
        <v>2000</v>
      </c>
      <c r="F50" s="20">
        <v>0</v>
      </c>
      <c r="G50" s="20">
        <v>375</v>
      </c>
      <c r="H50" s="20">
        <f>2000</f>
        <v>2000</v>
      </c>
      <c r="I50" s="20">
        <v>250</v>
      </c>
      <c r="J50" s="21">
        <f>(D50+E50+G50+H50+I50)</f>
        <v>11384</v>
      </c>
      <c r="K50" s="14">
        <v>0</v>
      </c>
      <c r="L50" s="14">
        <v>0</v>
      </c>
      <c r="M50" s="15">
        <v>0</v>
      </c>
    </row>
    <row r="51" spans="1:17" s="6" customFormat="1" ht="14.25" customHeight="1" x14ac:dyDescent="0.25">
      <c r="A51" s="25"/>
      <c r="B51" s="26" t="s">
        <v>28</v>
      </c>
      <c r="C51" s="26" t="s">
        <v>44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3">
        <f>(D51+E51+G51+H51+I51)</f>
        <v>0</v>
      </c>
      <c r="K51" s="14">
        <v>0</v>
      </c>
      <c r="L51" s="14">
        <v>0</v>
      </c>
      <c r="M51" s="15">
        <v>0</v>
      </c>
    </row>
    <row r="52" spans="1:17" s="6" customFormat="1" ht="14.25" customHeight="1" x14ac:dyDescent="0.25">
      <c r="A52" s="10">
        <v>32</v>
      </c>
      <c r="B52" s="11" t="s">
        <v>56</v>
      </c>
      <c r="C52" s="11" t="s">
        <v>27</v>
      </c>
      <c r="D52" s="20">
        <v>6759</v>
      </c>
      <c r="E52" s="12">
        <v>2000</v>
      </c>
      <c r="F52" s="12">
        <v>0</v>
      </c>
      <c r="G52" s="12">
        <v>375</v>
      </c>
      <c r="H52" s="12">
        <v>2000</v>
      </c>
      <c r="I52" s="12">
        <v>250</v>
      </c>
      <c r="J52" s="21">
        <f>(D52+E52+G52+H52+I52)</f>
        <v>11384</v>
      </c>
      <c r="K52" s="14">
        <v>0</v>
      </c>
      <c r="L52" s="14">
        <v>0</v>
      </c>
      <c r="M52" s="15">
        <v>0</v>
      </c>
    </row>
    <row r="53" spans="1:17" s="6" customFormat="1" ht="13.5" customHeight="1" x14ac:dyDescent="0.25">
      <c r="A53" s="66" t="s">
        <v>57</v>
      </c>
      <c r="B53" s="67"/>
      <c r="C53" s="67"/>
      <c r="D53" s="16"/>
      <c r="E53" s="16"/>
      <c r="F53" s="16"/>
      <c r="G53" s="16"/>
      <c r="H53" s="16"/>
      <c r="I53" s="16"/>
      <c r="J53" s="16"/>
      <c r="K53" s="17"/>
      <c r="L53" s="17"/>
      <c r="M53" s="18"/>
    </row>
    <row r="54" spans="1:17" s="24" customFormat="1" ht="14.25" customHeight="1" x14ac:dyDescent="0.25">
      <c r="A54" s="10">
        <v>33</v>
      </c>
      <c r="B54" s="11" t="s">
        <v>58</v>
      </c>
      <c r="C54" s="11" t="s">
        <v>27</v>
      </c>
      <c r="D54" s="20">
        <f>6759</f>
        <v>6759</v>
      </c>
      <c r="E54" s="20">
        <f>2000</f>
        <v>2000</v>
      </c>
      <c r="F54" s="20">
        <v>0</v>
      </c>
      <c r="G54" s="20">
        <f>375</f>
        <v>375</v>
      </c>
      <c r="H54" s="20">
        <f>2000</f>
        <v>2000</v>
      </c>
      <c r="I54" s="20">
        <f>250</f>
        <v>250</v>
      </c>
      <c r="J54" s="21">
        <f>(D54+E54+G54+H54+I54)</f>
        <v>11384</v>
      </c>
      <c r="K54" s="22">
        <v>0</v>
      </c>
      <c r="L54" s="22">
        <f>1014.5+1006</f>
        <v>2020.5</v>
      </c>
      <c r="M54" s="23">
        <v>0</v>
      </c>
    </row>
    <row r="55" spans="1:17" s="6" customFormat="1" ht="14.25" customHeight="1" x14ac:dyDescent="0.25">
      <c r="A55" s="10"/>
      <c r="B55" s="11" t="s">
        <v>28</v>
      </c>
      <c r="C55" s="11" t="s">
        <v>44</v>
      </c>
      <c r="D55" s="20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21">
        <v>0</v>
      </c>
      <c r="K55" s="14">
        <v>0</v>
      </c>
      <c r="L55" s="14">
        <v>0</v>
      </c>
      <c r="M55" s="15">
        <v>0</v>
      </c>
    </row>
    <row r="56" spans="1:17" s="24" customFormat="1" ht="14.25" customHeight="1" thickBot="1" x14ac:dyDescent="0.3">
      <c r="A56" s="27">
        <v>34</v>
      </c>
      <c r="B56" s="11" t="s">
        <v>59</v>
      </c>
      <c r="C56" s="28" t="s">
        <v>27</v>
      </c>
      <c r="D56" s="29">
        <v>6759</v>
      </c>
      <c r="E56" s="29">
        <v>2000</v>
      </c>
      <c r="F56" s="29">
        <v>0</v>
      </c>
      <c r="G56" s="29">
        <v>375</v>
      </c>
      <c r="H56" s="29">
        <v>2000</v>
      </c>
      <c r="I56" s="29">
        <v>250</v>
      </c>
      <c r="J56" s="21">
        <f>(D56+E56+G56+H56+I56)</f>
        <v>11384</v>
      </c>
      <c r="K56" s="22">
        <v>0</v>
      </c>
      <c r="L56" s="22">
        <f>960+999</f>
        <v>1959</v>
      </c>
      <c r="M56" s="23">
        <v>0</v>
      </c>
    </row>
    <row r="57" spans="1:17" ht="16.5" thickBot="1" x14ac:dyDescent="0.3">
      <c r="A57" s="68" t="s">
        <v>60</v>
      </c>
      <c r="B57" s="69"/>
      <c r="C57" s="70"/>
      <c r="D57" s="30">
        <f t="shared" ref="D57:I57" si="3">SUM(D9:D56)</f>
        <v>184525</v>
      </c>
      <c r="E57" s="30">
        <f t="shared" si="3"/>
        <v>61480</v>
      </c>
      <c r="F57" s="30">
        <f t="shared" si="3"/>
        <v>50</v>
      </c>
      <c r="G57" s="30">
        <f t="shared" si="3"/>
        <v>9000</v>
      </c>
      <c r="H57" s="30">
        <f>SUM(H9:H56)</f>
        <v>68606.399999999994</v>
      </c>
      <c r="I57" s="30">
        <f t="shared" si="3"/>
        <v>8500</v>
      </c>
      <c r="J57" s="30">
        <f>SUM(J9:J56)</f>
        <v>332161.40000000002</v>
      </c>
      <c r="K57" s="31">
        <f>SUM(K9:K56)</f>
        <v>0</v>
      </c>
      <c r="L57" s="32">
        <f>SUM(L9:L56)</f>
        <v>5937</v>
      </c>
      <c r="M57" s="32">
        <f>SUM(M9:M56)</f>
        <v>0</v>
      </c>
    </row>
    <row r="58" spans="1:17" ht="12.75" customHeight="1" thickBot="1" x14ac:dyDescent="0.3">
      <c r="A58" s="71" t="s">
        <v>61</v>
      </c>
      <c r="B58" s="72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6"/>
    </row>
    <row r="59" spans="1:17" ht="12.75" customHeight="1" thickBot="1" x14ac:dyDescent="0.3">
      <c r="A59" s="71"/>
      <c r="B59" s="72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6"/>
    </row>
    <row r="60" spans="1:17" ht="12.75" customHeight="1" thickBot="1" x14ac:dyDescent="0.3">
      <c r="A60" s="71"/>
      <c r="B60" s="72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6"/>
    </row>
    <row r="61" spans="1:17" ht="12.75" customHeight="1" thickBot="1" x14ac:dyDescent="0.3">
      <c r="A61" s="73"/>
      <c r="B61" s="74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6"/>
      <c r="O61" s="34"/>
      <c r="P61" s="35"/>
    </row>
    <row r="62" spans="1:17" ht="11.25" customHeight="1" x14ac:dyDescent="0.25">
      <c r="A62" s="36"/>
      <c r="B62" s="37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P62" s="35"/>
    </row>
    <row r="63" spans="1:17" ht="11.25" customHeight="1" x14ac:dyDescent="0.25">
      <c r="A63" s="36"/>
      <c r="B63" s="37"/>
      <c r="C63" s="37"/>
      <c r="D63" s="37"/>
      <c r="E63" s="38"/>
      <c r="F63" s="39"/>
      <c r="G63" s="39"/>
      <c r="H63" s="39"/>
      <c r="I63" s="39"/>
      <c r="J63" s="40"/>
      <c r="L63" s="41"/>
      <c r="O63" s="42"/>
      <c r="P63" s="35"/>
      <c r="Q63" s="42"/>
    </row>
    <row r="64" spans="1:17" ht="11.25" customHeight="1" x14ac:dyDescent="0.25">
      <c r="A64" s="36"/>
      <c r="B64" s="37"/>
      <c r="C64" s="37"/>
      <c r="D64" s="37"/>
      <c r="E64" s="38"/>
      <c r="F64" s="39"/>
      <c r="G64" s="39"/>
      <c r="H64" s="39"/>
      <c r="I64" s="39"/>
      <c r="J64" s="40"/>
      <c r="L64" s="43"/>
      <c r="O64" s="34"/>
      <c r="P64" s="35"/>
    </row>
    <row r="65" spans="1:16" ht="11.25" customHeight="1" x14ac:dyDescent="0.25">
      <c r="A65" s="36"/>
      <c r="B65" s="44" t="s">
        <v>62</v>
      </c>
      <c r="C65" s="37"/>
      <c r="D65" s="37"/>
      <c r="E65" s="45"/>
      <c r="F65" s="39"/>
      <c r="G65" s="46" t="s">
        <v>63</v>
      </c>
      <c r="H65" s="39"/>
      <c r="I65" s="47"/>
      <c r="J65" s="48"/>
      <c r="L65" s="49"/>
      <c r="O65" s="50"/>
      <c r="P65" s="35"/>
    </row>
    <row r="66" spans="1:16" ht="12" customHeight="1" x14ac:dyDescent="0.25">
      <c r="A66" s="36"/>
      <c r="B66" s="51"/>
      <c r="D66" s="51"/>
      <c r="E66" s="51"/>
      <c r="F66" s="39"/>
      <c r="G66" s="39"/>
      <c r="H66" s="64"/>
      <c r="I66" s="64"/>
      <c r="J66" s="64"/>
      <c r="L66" s="34"/>
      <c r="O66" s="50"/>
      <c r="P66" s="42"/>
    </row>
    <row r="67" spans="1:16" ht="15" customHeight="1" x14ac:dyDescent="0.25">
      <c r="A67" s="36"/>
      <c r="H67" s="65"/>
      <c r="I67" s="65"/>
      <c r="J67" s="65"/>
      <c r="L67" s="34"/>
    </row>
    <row r="68" spans="1:16" ht="12" customHeight="1" x14ac:dyDescent="0.25">
      <c r="A68" s="36"/>
      <c r="B68" s="51"/>
      <c r="C68" s="61"/>
      <c r="D68" s="51"/>
      <c r="E68" s="51"/>
      <c r="F68" s="39"/>
      <c r="G68" s="52"/>
      <c r="H68" s="52"/>
      <c r="I68" s="52"/>
      <c r="J68" s="52"/>
      <c r="K68" s="52"/>
      <c r="L68" s="34"/>
    </row>
    <row r="69" spans="1:16" ht="15" x14ac:dyDescent="0.25">
      <c r="A69" s="36"/>
      <c r="B69" s="44"/>
      <c r="C69" s="61"/>
      <c r="D69" s="53"/>
      <c r="E69" s="51"/>
      <c r="F69" s="39"/>
      <c r="G69" s="54"/>
      <c r="H69" s="54"/>
      <c r="I69" s="54"/>
      <c r="J69" s="54"/>
      <c r="K69" s="54"/>
      <c r="L69" s="54"/>
      <c r="M69" s="54"/>
      <c r="N69" s="54"/>
      <c r="O69" s="54"/>
    </row>
    <row r="70" spans="1:16" ht="12" customHeight="1" x14ac:dyDescent="0.25">
      <c r="A70" s="36"/>
      <c r="B70" s="51"/>
      <c r="C70" s="51"/>
      <c r="D70" s="51"/>
      <c r="E70" s="51"/>
      <c r="F70" s="39"/>
      <c r="G70" s="39"/>
      <c r="H70" s="39"/>
      <c r="I70" s="39"/>
      <c r="J70" s="40"/>
    </row>
    <row r="71" spans="1:16" ht="18" customHeight="1" x14ac:dyDescent="0.25">
      <c r="A71" s="55"/>
      <c r="B71" s="44"/>
      <c r="C71" s="56"/>
      <c r="D71" s="57"/>
      <c r="E71" s="57"/>
      <c r="F71" s="57"/>
      <c r="G71" s="57"/>
      <c r="H71" s="57"/>
      <c r="J71" s="58"/>
    </row>
    <row r="74" spans="1:16" x14ac:dyDescent="0.25">
      <c r="J74" s="34"/>
    </row>
    <row r="76" spans="1:16" x14ac:dyDescent="0.25">
      <c r="J76" s="42"/>
    </row>
    <row r="77" spans="1:16" x14ac:dyDescent="0.25">
      <c r="L77" s="35"/>
    </row>
  </sheetData>
  <autoFilter ref="A7:J71" xr:uid="{00000000-0009-0000-0000-000001000000}"/>
  <mergeCells count="23">
    <mergeCell ref="A45:C45"/>
    <mergeCell ref="A1:M1"/>
    <mergeCell ref="A2:M2"/>
    <mergeCell ref="A3:M4"/>
    <mergeCell ref="A6:M6"/>
    <mergeCell ref="A8:C8"/>
    <mergeCell ref="A12:C12"/>
    <mergeCell ref="A14:C14"/>
    <mergeCell ref="A17:C17"/>
    <mergeCell ref="A33:C33"/>
    <mergeCell ref="A35:C35"/>
    <mergeCell ref="A40:C40"/>
    <mergeCell ref="C62:M62"/>
    <mergeCell ref="H66:J66"/>
    <mergeCell ref="H67:J67"/>
    <mergeCell ref="A49:C49"/>
    <mergeCell ref="A53:C53"/>
    <mergeCell ref="A57:C57"/>
    <mergeCell ref="A58:B61"/>
    <mergeCell ref="C58:M58"/>
    <mergeCell ref="C59:M59"/>
    <mergeCell ref="C60:M60"/>
    <mergeCell ref="C61:M61"/>
  </mergeCells>
  <printOptions horizontalCentered="1"/>
  <pageMargins left="0.78740157480314965" right="0.39370078740157483" top="0.31496062992125984" bottom="0.19685039370078741" header="0" footer="0"/>
  <pageSetup paperSize="14" scale="54"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IGSNS</vt:lpstr>
      <vt:lpstr>IGSNS!Área_de_impresión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José Manuel López Villagran</dc:creator>
  <cp:lastModifiedBy>Lic.Carlos Josúe Alvarado Díaz</cp:lastModifiedBy>
  <cp:lastPrinted>2026-09-01T16:59:46Z</cp:lastPrinted>
  <dcterms:created xsi:type="dcterms:W3CDTF">2025-09-29T19:24:13Z</dcterms:created>
  <dcterms:modified xsi:type="dcterms:W3CDTF">2026-10-01T18:12:40Z</dcterms:modified>
</cp:coreProperties>
</file>